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5480" windowHeight="11025" tabRatio="405"/>
  </bookViews>
  <sheets>
    <sheet name="Lisez-moi" sheetId="4" r:id="rId1"/>
    <sheet name="Calendrier" sheetId="15" r:id="rId2"/>
    <sheet name="Objectifs d'équipe" sheetId="9" r:id="rId3"/>
    <sheet name="Bilan de formation Collège" sheetId="7" r:id="rId4"/>
    <sheet name="6ème" sheetId="3" r:id="rId5"/>
    <sheet name="5ème" sheetId="11" r:id="rId6"/>
    <sheet name="4ème" sheetId="12" r:id="rId7"/>
    <sheet name="3ème" sheetId="13" r:id="rId8"/>
  </sheets>
  <definedNames>
    <definedName name="Base">Calendrier!$AE$3:$AF$19</definedName>
    <definedName name="caseE" localSheetId="7">'Lisez-moi'!#REF!</definedName>
    <definedName name="caseE" localSheetId="6">'Lisez-moi'!#REF!</definedName>
    <definedName name="caseE" localSheetId="5">'Lisez-moi'!#REF!</definedName>
    <definedName name="caseE">'Lisez-moi'!#REF!</definedName>
    <definedName name="caseF" localSheetId="7">'Lisez-moi'!#REF!</definedName>
    <definedName name="caseF" localSheetId="6">'Lisez-moi'!#REF!</definedName>
    <definedName name="caseF" localSheetId="5">'Lisez-moi'!#REF!</definedName>
    <definedName name="caseF">'Lisez-moi'!#REF!</definedName>
    <definedName name="caseG" localSheetId="7">'Lisez-moi'!#REF!</definedName>
    <definedName name="caseG" localSheetId="6">'Lisez-moi'!#REF!</definedName>
    <definedName name="caseG" localSheetId="5">'Lisez-moi'!#REF!</definedName>
    <definedName name="caseG">'Lisez-moi'!#REF!</definedName>
    <definedName name="caseH" localSheetId="7">'Lisez-moi'!#REF!</definedName>
    <definedName name="caseH" localSheetId="6">'Lisez-moi'!#REF!</definedName>
    <definedName name="caseH" localSheetId="5">'Lisez-moi'!#REF!</definedName>
    <definedName name="caseH">'Lisez-moi'!#REF!</definedName>
    <definedName name="caseI" localSheetId="7">'Lisez-moi'!#REF!</definedName>
    <definedName name="caseI" localSheetId="6">'Lisez-moi'!#REF!</definedName>
    <definedName name="caseI" localSheetId="5">'Lisez-moi'!#REF!</definedName>
    <definedName name="caseI">'Lisez-moi'!#REF!</definedName>
    <definedName name="caseJ" localSheetId="7">'Lisez-moi'!#REF!</definedName>
    <definedName name="caseJ" localSheetId="6">'Lisez-moi'!#REF!</definedName>
    <definedName name="caseJ" localSheetId="5">'Lisez-moi'!#REF!</definedName>
    <definedName name="caseJ">'Lisez-moi'!#REF!</definedName>
    <definedName name="caseK" localSheetId="7">'Lisez-moi'!#REF!</definedName>
    <definedName name="caseK" localSheetId="6">'Lisez-moi'!#REF!</definedName>
    <definedName name="caseK" localSheetId="5">'Lisez-moi'!#REF!</definedName>
    <definedName name="caseK">'Lisez-moi'!#REF!</definedName>
    <definedName name="caseL" localSheetId="7">'Lisez-moi'!#REF!</definedName>
    <definedName name="caseL" localSheetId="6">'Lisez-moi'!#REF!</definedName>
    <definedName name="caseL" localSheetId="5">'Lisez-moi'!#REF!</definedName>
    <definedName name="caseL">'Lisez-moi'!#REF!</definedName>
    <definedName name="caseM" localSheetId="7">'Lisez-moi'!#REF!</definedName>
    <definedName name="caseM" localSheetId="6">'Lisez-moi'!#REF!</definedName>
    <definedName name="caseM" localSheetId="5">'Lisez-moi'!#REF!</definedName>
    <definedName name="caseM">'Lisez-moi'!#REF!</definedName>
    <definedName name="caseN" localSheetId="7">'Lisez-moi'!#REF!</definedName>
    <definedName name="caseN" localSheetId="6">'Lisez-moi'!#REF!</definedName>
    <definedName name="caseN" localSheetId="5">'Lisez-moi'!#REF!</definedName>
    <definedName name="caseN">'Lisez-moi'!#REF!</definedName>
    <definedName name="caseO" localSheetId="7">'Lisez-moi'!#REF!</definedName>
    <definedName name="caseO" localSheetId="6">'Lisez-moi'!#REF!</definedName>
    <definedName name="caseO" localSheetId="5">'Lisez-moi'!#REF!</definedName>
    <definedName name="caseO">'Lisez-moi'!#REF!</definedName>
    <definedName name="caseP" localSheetId="7">'Lisez-moi'!#REF!</definedName>
    <definedName name="caseP" localSheetId="6">'Lisez-moi'!#REF!</definedName>
    <definedName name="caseP" localSheetId="5">'Lisez-moi'!#REF!</definedName>
    <definedName name="caseP">'Lisez-moi'!#REF!</definedName>
    <definedName name="caseQ" localSheetId="7">'Lisez-moi'!#REF!</definedName>
    <definedName name="caseQ" localSheetId="6">'Lisez-moi'!#REF!</definedName>
    <definedName name="caseQ" localSheetId="5">'Lisez-moi'!#REF!</definedName>
    <definedName name="caseQ">'Lisez-moi'!#REF!</definedName>
    <definedName name="caseR" localSheetId="7">'Lisez-moi'!#REF!</definedName>
    <definedName name="caseR" localSheetId="6">'Lisez-moi'!#REF!</definedName>
    <definedName name="caseR" localSheetId="5">'Lisez-moi'!#REF!</definedName>
    <definedName name="caseR">'Lisez-moi'!#REF!</definedName>
    <definedName name="Choix_Année">Calendrier!$A$2</definedName>
    <definedName name="Choix_années">Calendrier!$F$2</definedName>
    <definedName name="Commentaires">Calendrier!$H$72:$Q$167</definedName>
    <definedName name="Commentaires_2">Calendrier!$AB$2:$AC$19</definedName>
    <definedName name="Données">Calendrier!$AE$3:$AF$166</definedName>
    <definedName name="Septembre">Calendrier!$C$2</definedName>
    <definedName name="Septemnre">Calendrier!$C$2</definedName>
    <definedName name="Source">Calendrier!$AE$3:$AF$462</definedName>
    <definedName name="_xlnm.Print_Area" localSheetId="7">'3ème'!$A$2:$R$70</definedName>
    <definedName name="_xlnm.Print_Area" localSheetId="6">'4ème'!$A$2:$R$88</definedName>
    <definedName name="_xlnm.Print_Area" localSheetId="5">'5ème'!$A$2:$R$76</definedName>
    <definedName name="_xlnm.Print_Area" localSheetId="4">'6ème'!$A$2:$R$71</definedName>
    <definedName name="_xlnm.Print_Area" localSheetId="3">'Bilan de formation Collège'!$A$1:$U$17</definedName>
    <definedName name="_xlnm.Print_Area" localSheetId="2">'Objectifs d''équipe'!$A$1:$W$54</definedName>
  </definedNames>
  <calcPr calcId="145621"/>
</workbook>
</file>

<file path=xl/calcChain.xml><?xml version="1.0" encoding="utf-8"?>
<calcChain xmlns="http://schemas.openxmlformats.org/spreadsheetml/2006/main">
  <c r="H1" i="3" l="1"/>
  <c r="F80" i="12"/>
  <c r="F68" i="11"/>
  <c r="V67" i="13"/>
  <c r="Q67" i="13"/>
  <c r="O62" i="13"/>
  <c r="F62" i="13"/>
  <c r="Q85" i="12"/>
  <c r="M85" i="12"/>
  <c r="L80" i="12"/>
  <c r="I80" i="12"/>
  <c r="W75" i="11"/>
  <c r="W73" i="11"/>
  <c r="W71" i="11"/>
  <c r="T75" i="11"/>
  <c r="T73" i="11"/>
  <c r="T71" i="11"/>
  <c r="Q75" i="11"/>
  <c r="Q73" i="11"/>
  <c r="Q71" i="11"/>
  <c r="N75" i="11"/>
  <c r="N73" i="11"/>
  <c r="N71" i="11"/>
  <c r="K75" i="11"/>
  <c r="K73" i="11"/>
  <c r="K71" i="11"/>
  <c r="H75" i="11"/>
  <c r="H73" i="11"/>
  <c r="H71" i="11"/>
  <c r="U68" i="11"/>
  <c r="R68" i="11"/>
  <c r="O68" i="11"/>
  <c r="L68" i="11"/>
  <c r="I68" i="11"/>
  <c r="F63" i="3"/>
  <c r="F60" i="13"/>
  <c r="I60" i="13"/>
  <c r="L60" i="13"/>
  <c r="O60" i="13"/>
  <c r="R60" i="13"/>
  <c r="U60" i="13"/>
  <c r="I62" i="13"/>
  <c r="L62" i="13"/>
  <c r="R62" i="13"/>
  <c r="U62" i="13"/>
  <c r="F64" i="13"/>
  <c r="G64" i="13"/>
  <c r="I64" i="13"/>
  <c r="I65" i="13" s="1"/>
  <c r="J64" i="13"/>
  <c r="J65" i="13" s="1"/>
  <c r="L64" i="13"/>
  <c r="M64" i="13"/>
  <c r="O64" i="13"/>
  <c r="P64" i="13"/>
  <c r="R64" i="13"/>
  <c r="S64" i="13"/>
  <c r="U64" i="13"/>
  <c r="V64" i="13"/>
  <c r="V65" i="13" s="1"/>
  <c r="F65" i="13"/>
  <c r="G65" i="13"/>
  <c r="H65" i="13"/>
  <c r="K65" i="13"/>
  <c r="L65" i="13"/>
  <c r="M65" i="13"/>
  <c r="N65" i="13"/>
  <c r="O65" i="13"/>
  <c r="P65" i="13"/>
  <c r="Q65" i="13"/>
  <c r="R65" i="13"/>
  <c r="S65" i="13"/>
  <c r="T65" i="13"/>
  <c r="U65" i="13"/>
  <c r="W65" i="13"/>
  <c r="F66" i="13"/>
  <c r="G66" i="13"/>
  <c r="I66" i="13"/>
  <c r="J66" i="13"/>
  <c r="L66" i="13"/>
  <c r="L67" i="13" s="1"/>
  <c r="M66" i="13"/>
  <c r="M67" i="13" s="1"/>
  <c r="O66" i="13"/>
  <c r="P66" i="13"/>
  <c r="P67" i="13" s="1"/>
  <c r="R66" i="13"/>
  <c r="S66" i="13"/>
  <c r="U66" i="13"/>
  <c r="V66" i="13"/>
  <c r="F67" i="13"/>
  <c r="G67" i="13"/>
  <c r="H67" i="13"/>
  <c r="I67" i="13"/>
  <c r="J67" i="13"/>
  <c r="K67" i="13"/>
  <c r="N67" i="13"/>
  <c r="O67" i="13"/>
  <c r="R67" i="13"/>
  <c r="S67" i="13"/>
  <c r="T67" i="13"/>
  <c r="U67" i="13"/>
  <c r="W67" i="13"/>
  <c r="F68" i="13"/>
  <c r="F69" i="13" s="1"/>
  <c r="G68" i="13"/>
  <c r="G69" i="13" s="1"/>
  <c r="I68" i="13"/>
  <c r="I69" i="13" s="1"/>
  <c r="J68" i="13"/>
  <c r="L68" i="13"/>
  <c r="M68" i="13"/>
  <c r="O68" i="13"/>
  <c r="O69" i="13" s="1"/>
  <c r="R68" i="13"/>
  <c r="R69" i="13" s="1"/>
  <c r="S68" i="13"/>
  <c r="U68" i="13"/>
  <c r="V68" i="13"/>
  <c r="H69" i="13"/>
  <c r="J69" i="13"/>
  <c r="K69" i="13"/>
  <c r="L69" i="13"/>
  <c r="M69" i="13"/>
  <c r="N69" i="13"/>
  <c r="Q69" i="13"/>
  <c r="S69" i="13"/>
  <c r="T69" i="13"/>
  <c r="U69" i="13"/>
  <c r="V69" i="13"/>
  <c r="W69" i="13"/>
  <c r="L70" i="13"/>
  <c r="M70" i="13"/>
  <c r="L71" i="13"/>
  <c r="M71" i="13"/>
  <c r="L85" i="12"/>
  <c r="H1" i="13"/>
  <c r="F78" i="12" l="1"/>
  <c r="I78" i="12"/>
  <c r="L78" i="12"/>
  <c r="O78" i="12"/>
  <c r="O80" i="12"/>
  <c r="F82" i="12"/>
  <c r="G82" i="12"/>
  <c r="I82" i="12"/>
  <c r="J82" i="12"/>
  <c r="L82" i="12"/>
  <c r="M82" i="12"/>
  <c r="M83" i="12" s="1"/>
  <c r="O82" i="12"/>
  <c r="P82" i="12"/>
  <c r="P83" i="12" s="1"/>
  <c r="F83" i="12"/>
  <c r="G83" i="12"/>
  <c r="H83" i="12"/>
  <c r="I83" i="12"/>
  <c r="J83" i="12"/>
  <c r="K83" i="12"/>
  <c r="L83" i="12"/>
  <c r="N83" i="12"/>
  <c r="O83" i="12"/>
  <c r="Q83" i="12"/>
  <c r="F84" i="12"/>
  <c r="G84" i="12"/>
  <c r="I84" i="12"/>
  <c r="I85" i="12" s="1"/>
  <c r="J84" i="12"/>
  <c r="L84" i="12"/>
  <c r="M84" i="12"/>
  <c r="O84" i="12"/>
  <c r="P84" i="12"/>
  <c r="F85" i="12"/>
  <c r="G85" i="12"/>
  <c r="H85" i="12"/>
  <c r="J85" i="12"/>
  <c r="K85" i="12"/>
  <c r="N85" i="12"/>
  <c r="O85" i="12"/>
  <c r="P85" i="12"/>
  <c r="F86" i="12"/>
  <c r="F87" i="12" s="1"/>
  <c r="G86" i="12"/>
  <c r="G87" i="12" s="1"/>
  <c r="I86" i="12"/>
  <c r="J86" i="12"/>
  <c r="L86" i="12"/>
  <c r="M86" i="12"/>
  <c r="M87" i="12" s="1"/>
  <c r="O86" i="12"/>
  <c r="O87" i="12" s="1"/>
  <c r="H87" i="12"/>
  <c r="I87" i="12"/>
  <c r="J87" i="12"/>
  <c r="K87" i="12"/>
  <c r="L87" i="12"/>
  <c r="N87" i="12"/>
  <c r="Q87" i="12"/>
  <c r="L88" i="12"/>
  <c r="M88" i="12"/>
  <c r="L89" i="12"/>
  <c r="M89" i="12"/>
  <c r="R78" i="12"/>
  <c r="U78" i="12"/>
  <c r="R80" i="12"/>
  <c r="U80" i="12"/>
  <c r="R82" i="12"/>
  <c r="S82" i="12"/>
  <c r="S83" i="12" s="1"/>
  <c r="U82" i="12"/>
  <c r="U83" i="12" s="1"/>
  <c r="V82" i="12"/>
  <c r="V83" i="12" s="1"/>
  <c r="R83" i="12"/>
  <c r="T83" i="12"/>
  <c r="W83" i="12"/>
  <c r="R84" i="12"/>
  <c r="R85" i="12" s="1"/>
  <c r="S84" i="12"/>
  <c r="S85" i="12" s="1"/>
  <c r="U84" i="12"/>
  <c r="U85" i="12" s="1"/>
  <c r="V84" i="12"/>
  <c r="T85" i="12"/>
  <c r="V85" i="12"/>
  <c r="W85" i="12"/>
  <c r="R86" i="12"/>
  <c r="R87" i="12" s="1"/>
  <c r="S86" i="12"/>
  <c r="U86" i="12"/>
  <c r="V86" i="12"/>
  <c r="S87" i="12"/>
  <c r="T87" i="12"/>
  <c r="U87" i="12"/>
  <c r="V87" i="12"/>
  <c r="W87" i="12"/>
  <c r="H1" i="11"/>
  <c r="H1" i="12"/>
  <c r="F70" i="11"/>
  <c r="F71" i="11" s="1"/>
  <c r="G70" i="11"/>
  <c r="G71" i="11" s="1"/>
  <c r="I70" i="11"/>
  <c r="I71" i="11" s="1"/>
  <c r="J70" i="11"/>
  <c r="J71" i="11" s="1"/>
  <c r="L70" i="11"/>
  <c r="L71" i="11" s="1"/>
  <c r="M70" i="11"/>
  <c r="M71" i="11" s="1"/>
  <c r="O70" i="11"/>
  <c r="O71" i="11" s="1"/>
  <c r="P70" i="11"/>
  <c r="P71" i="11" s="1"/>
  <c r="R70" i="11"/>
  <c r="R71" i="11" s="1"/>
  <c r="S70" i="11"/>
  <c r="S71" i="11" s="1"/>
  <c r="U70" i="11"/>
  <c r="U71" i="11" s="1"/>
  <c r="V70" i="11"/>
  <c r="V71" i="11" s="1"/>
  <c r="F72" i="11"/>
  <c r="F73" i="11" s="1"/>
  <c r="G72" i="11"/>
  <c r="G73" i="11" s="1"/>
  <c r="I72" i="11"/>
  <c r="I73" i="11" s="1"/>
  <c r="J72" i="11"/>
  <c r="J73" i="11" s="1"/>
  <c r="L72" i="11"/>
  <c r="L73" i="11" s="1"/>
  <c r="M72" i="11"/>
  <c r="M73" i="11" s="1"/>
  <c r="O72" i="11"/>
  <c r="O73" i="11" s="1"/>
  <c r="P72" i="11"/>
  <c r="P73" i="11" s="1"/>
  <c r="R72" i="11"/>
  <c r="R73" i="11" s="1"/>
  <c r="S72" i="11"/>
  <c r="S73" i="11" s="1"/>
  <c r="U72" i="11"/>
  <c r="U73" i="11" s="1"/>
  <c r="V72" i="11"/>
  <c r="V73" i="11" s="1"/>
  <c r="F74" i="11"/>
  <c r="F75" i="11" s="1"/>
  <c r="G74" i="11"/>
  <c r="G75" i="11" s="1"/>
  <c r="I74" i="11"/>
  <c r="I75" i="11" s="1"/>
  <c r="J74" i="11"/>
  <c r="J75" i="11" s="1"/>
  <c r="L74" i="11"/>
  <c r="L75" i="11" s="1"/>
  <c r="M74" i="11"/>
  <c r="M75" i="11" s="1"/>
  <c r="O74" i="11"/>
  <c r="O75" i="11" s="1"/>
  <c r="R74" i="11"/>
  <c r="R75" i="11" s="1"/>
  <c r="S74" i="11"/>
  <c r="S75" i="11" s="1"/>
  <c r="U74" i="11"/>
  <c r="U75" i="11" s="1"/>
  <c r="V74" i="11"/>
  <c r="V75" i="11" s="1"/>
  <c r="L76" i="11"/>
  <c r="L77" i="11" s="1"/>
  <c r="M76" i="11"/>
  <c r="M77" i="11" s="1"/>
  <c r="D21" i="7"/>
  <c r="E21" i="7"/>
  <c r="F21" i="7"/>
  <c r="G21" i="7"/>
  <c r="H21" i="7"/>
  <c r="I21" i="7"/>
  <c r="J21" i="7"/>
  <c r="K21" i="7"/>
  <c r="L21" i="7"/>
  <c r="M21" i="7"/>
  <c r="N21" i="7"/>
  <c r="O21" i="7"/>
  <c r="P21" i="7"/>
  <c r="Q21" i="7"/>
  <c r="R21" i="7"/>
  <c r="S21" i="7"/>
  <c r="C21" i="7"/>
  <c r="D13" i="7"/>
  <c r="E13" i="7"/>
  <c r="F13" i="7"/>
  <c r="G13" i="7"/>
  <c r="H13" i="7"/>
  <c r="I13" i="7"/>
  <c r="J13" i="7"/>
  <c r="K13" i="7"/>
  <c r="L13" i="7"/>
  <c r="M13" i="7"/>
  <c r="N13" i="7"/>
  <c r="O13" i="7"/>
  <c r="P13" i="7"/>
  <c r="Q13" i="7"/>
  <c r="R13" i="7"/>
  <c r="S13" i="7"/>
  <c r="T13" i="7"/>
  <c r="U13" i="7"/>
  <c r="V13" i="7"/>
  <c r="C13" i="7"/>
  <c r="D20" i="7"/>
  <c r="D22" i="7" s="1"/>
  <c r="E20" i="7"/>
  <c r="F20" i="7"/>
  <c r="G20" i="7"/>
  <c r="H20" i="7"/>
  <c r="I20" i="7"/>
  <c r="J20" i="7"/>
  <c r="K20" i="7"/>
  <c r="L20" i="7"/>
  <c r="M20" i="7"/>
  <c r="N20" i="7"/>
  <c r="O20" i="7"/>
  <c r="P20" i="7"/>
  <c r="Q20" i="7"/>
  <c r="R20" i="7"/>
  <c r="S20" i="7"/>
  <c r="C20" i="7"/>
  <c r="D12" i="7"/>
  <c r="E12" i="7"/>
  <c r="F12" i="7"/>
  <c r="G12" i="7"/>
  <c r="H12" i="7"/>
  <c r="I12" i="7"/>
  <c r="J12" i="7"/>
  <c r="K12" i="7"/>
  <c r="L12" i="7"/>
  <c r="M12" i="7"/>
  <c r="N12" i="7"/>
  <c r="O12" i="7"/>
  <c r="P12" i="7"/>
  <c r="Q12" i="7"/>
  <c r="R12" i="7"/>
  <c r="S12" i="7"/>
  <c r="T12" i="7"/>
  <c r="U12" i="7"/>
  <c r="V12" i="7"/>
  <c r="C12" i="7"/>
  <c r="D19" i="7"/>
  <c r="E19" i="7"/>
  <c r="F19" i="7"/>
  <c r="G19" i="7"/>
  <c r="H19" i="7"/>
  <c r="I19" i="7"/>
  <c r="J19" i="7"/>
  <c r="K19" i="7"/>
  <c r="L19" i="7"/>
  <c r="M19" i="7"/>
  <c r="N19" i="7"/>
  <c r="O19" i="7"/>
  <c r="P19" i="7"/>
  <c r="Q19" i="7"/>
  <c r="R19" i="7"/>
  <c r="S19" i="7"/>
  <c r="C19" i="7"/>
  <c r="D11" i="7"/>
  <c r="E11" i="7"/>
  <c r="F11" i="7"/>
  <c r="G11" i="7"/>
  <c r="H11" i="7"/>
  <c r="I11" i="7"/>
  <c r="J11" i="7"/>
  <c r="K11" i="7"/>
  <c r="L11" i="7"/>
  <c r="M11" i="7"/>
  <c r="N11" i="7"/>
  <c r="O11" i="7"/>
  <c r="P11" i="7"/>
  <c r="Q11" i="7"/>
  <c r="R11" i="7"/>
  <c r="S11" i="7"/>
  <c r="T11" i="7"/>
  <c r="U11" i="7"/>
  <c r="V11" i="7"/>
  <c r="C11" i="7"/>
  <c r="S18" i="7"/>
  <c r="R18" i="7"/>
  <c r="Q18" i="7"/>
  <c r="P18" i="7"/>
  <c r="O18" i="7"/>
  <c r="N18" i="7"/>
  <c r="N22" i="7" s="1"/>
  <c r="M18" i="7"/>
  <c r="L18" i="7"/>
  <c r="K18" i="7"/>
  <c r="J18" i="7"/>
  <c r="I18" i="7"/>
  <c r="I22" i="7" s="1"/>
  <c r="H18" i="7"/>
  <c r="G18" i="7"/>
  <c r="F18" i="7"/>
  <c r="F22" i="7" s="1"/>
  <c r="E18" i="7"/>
  <c r="D18" i="7"/>
  <c r="C18" i="7"/>
  <c r="V10" i="7"/>
  <c r="K10" i="7"/>
  <c r="R22" i="7"/>
  <c r="J22" i="7"/>
  <c r="U10" i="7"/>
  <c r="O10" i="7"/>
  <c r="P10" i="7"/>
  <c r="Q10" i="7"/>
  <c r="R10" i="7"/>
  <c r="R14" i="7" s="1"/>
  <c r="S10" i="7"/>
  <c r="T10" i="7"/>
  <c r="O14" i="7"/>
  <c r="I10" i="7"/>
  <c r="J10" i="7"/>
  <c r="L10" i="7"/>
  <c r="M10" i="7"/>
  <c r="N10" i="7"/>
  <c r="H10" i="7"/>
  <c r="G10" i="7"/>
  <c r="F10" i="7"/>
  <c r="E10" i="7"/>
  <c r="D10" i="7"/>
  <c r="C10" i="7"/>
  <c r="P22" i="7" l="1"/>
  <c r="L22" i="7"/>
  <c r="H22" i="7"/>
  <c r="E22" i="7"/>
  <c r="Q14" i="7"/>
  <c r="N14" i="7"/>
  <c r="S14" i="7"/>
  <c r="G22" i="7"/>
  <c r="O22" i="7"/>
  <c r="T14" i="7"/>
  <c r="V14" i="7"/>
  <c r="Q22" i="7"/>
  <c r="P14" i="7"/>
  <c r="C22" i="7"/>
  <c r="K22" i="7"/>
  <c r="S22" i="7"/>
  <c r="U14" i="7"/>
  <c r="M22" i="7"/>
  <c r="M14" i="7"/>
  <c r="J14" i="7"/>
  <c r="I14" i="7"/>
  <c r="K14" i="7"/>
  <c r="H14" i="7"/>
  <c r="L14" i="7"/>
  <c r="AB327" i="15" l="1"/>
  <c r="AE327" i="15" s="1"/>
  <c r="AB311" i="15"/>
  <c r="AE311" i="15" s="1"/>
  <c r="AB296" i="15"/>
  <c r="AE296" i="15" s="1"/>
  <c r="AE295" i="15"/>
  <c r="AB280" i="15"/>
  <c r="AB281" i="15" s="1"/>
  <c r="AE279" i="15"/>
  <c r="AE278" i="15"/>
  <c r="AE277" i="15"/>
  <c r="AE276" i="15"/>
  <c r="AE275" i="15"/>
  <c r="AE274" i="15"/>
  <c r="AB269" i="15"/>
  <c r="AB270" i="15" s="1"/>
  <c r="AE268" i="15"/>
  <c r="AE267" i="15"/>
  <c r="AB254" i="15"/>
  <c r="AB255" i="15" s="1"/>
  <c r="AE253" i="15"/>
  <c r="AB253" i="15"/>
  <c r="AE252" i="15"/>
  <c r="AB251" i="15"/>
  <c r="AE251" i="15" s="1"/>
  <c r="AE250" i="15"/>
  <c r="AB239" i="15"/>
  <c r="AB240" i="15" s="1"/>
  <c r="AE238" i="15"/>
  <c r="AB238" i="15"/>
  <c r="AE237" i="15"/>
  <c r="AB222" i="15"/>
  <c r="AE222" i="15" s="1"/>
  <c r="AE221" i="15"/>
  <c r="AB208" i="15"/>
  <c r="AB209" i="15" s="1"/>
  <c r="AE207" i="15"/>
  <c r="AB207" i="15"/>
  <c r="AE206" i="15"/>
  <c r="AB190" i="15"/>
  <c r="AE190" i="15" s="1"/>
  <c r="AB174" i="15"/>
  <c r="AE174" i="15" s="1"/>
  <c r="AB157" i="15"/>
  <c r="AB141" i="15"/>
  <c r="AB142" i="15" s="1"/>
  <c r="AE140" i="15"/>
  <c r="AE139" i="15"/>
  <c r="AE138" i="15"/>
  <c r="AE137" i="15"/>
  <c r="AE136" i="15"/>
  <c r="AE135" i="15"/>
  <c r="AE134" i="15"/>
  <c r="AE133" i="15"/>
  <c r="AE132" i="15"/>
  <c r="AE73" i="15"/>
  <c r="AE72" i="15"/>
  <c r="AE71" i="15"/>
  <c r="AE70" i="15"/>
  <c r="O66" i="15"/>
  <c r="G66" i="15"/>
  <c r="AB54" i="15"/>
  <c r="AE54" i="15" s="1"/>
  <c r="AB38" i="15"/>
  <c r="AB39" i="15" s="1"/>
  <c r="AE37" i="15"/>
  <c r="AE36" i="15"/>
  <c r="AE35" i="15"/>
  <c r="AE34" i="15"/>
  <c r="AE33" i="15"/>
  <c r="W33" i="15"/>
  <c r="K33" i="15"/>
  <c r="AE32" i="15"/>
  <c r="W32" i="15"/>
  <c r="AE31" i="15"/>
  <c r="AE30" i="15"/>
  <c r="AE29" i="15"/>
  <c r="AE28" i="15"/>
  <c r="AE27" i="15"/>
  <c r="AE26" i="15"/>
  <c r="AE25" i="15"/>
  <c r="AE24" i="15"/>
  <c r="AE23" i="15"/>
  <c r="AE22" i="15"/>
  <c r="AE21" i="15"/>
  <c r="AE20" i="15"/>
  <c r="AE19" i="15"/>
  <c r="AE18" i="15"/>
  <c r="AE17" i="15"/>
  <c r="AE16" i="15"/>
  <c r="AE15" i="15"/>
  <c r="AE14" i="15"/>
  <c r="AE13" i="15"/>
  <c r="AE12" i="15"/>
  <c r="AE11" i="15"/>
  <c r="AE10" i="15"/>
  <c r="AE9" i="15"/>
  <c r="AE8" i="15"/>
  <c r="AD7" i="15"/>
  <c r="AE7" i="15" s="1"/>
  <c r="AE6" i="15"/>
  <c r="AI3" i="15"/>
  <c r="F2" i="15"/>
  <c r="L13" i="15" s="1"/>
  <c r="M13" i="15" s="1"/>
  <c r="P3" i="15" l="1"/>
  <c r="D6" i="15"/>
  <c r="E6" i="15" s="1"/>
  <c r="H7" i="15"/>
  <c r="X7" i="15"/>
  <c r="X9" i="15"/>
  <c r="Y9" i="15" s="1"/>
  <c r="P13" i="15"/>
  <c r="Q13" i="15" s="1"/>
  <c r="D3" i="15"/>
  <c r="D4" i="15"/>
  <c r="E4" i="15" s="1"/>
  <c r="C4" i="15" s="1"/>
  <c r="H6" i="15"/>
  <c r="L7" i="15"/>
  <c r="L9" i="15"/>
  <c r="M9" i="15" s="1"/>
  <c r="D13" i="15"/>
  <c r="E13" i="15" s="1"/>
  <c r="T13" i="15"/>
  <c r="U13" i="15" s="1"/>
  <c r="H3" i="15"/>
  <c r="H4" i="15"/>
  <c r="L6" i="15"/>
  <c r="M6" i="15" s="1"/>
  <c r="P7" i="15"/>
  <c r="P9" i="15"/>
  <c r="Q9" i="15" s="1"/>
  <c r="H13" i="15"/>
  <c r="I13" i="15" s="1"/>
  <c r="G13" i="15" s="1"/>
  <c r="X13" i="15"/>
  <c r="Y13" i="15" s="1"/>
  <c r="P4" i="15"/>
  <c r="Q4" i="15" s="1"/>
  <c r="T6" i="15"/>
  <c r="U6" i="15" s="1"/>
  <c r="H9" i="15"/>
  <c r="I9" i="15" s="1"/>
  <c r="G9" i="15" s="1"/>
  <c r="T3" i="15"/>
  <c r="T4" i="15"/>
  <c r="X6" i="15"/>
  <c r="Y6" i="15" s="1"/>
  <c r="X3" i="15"/>
  <c r="X4" i="15"/>
  <c r="Y4" i="15" s="1"/>
  <c r="L3" i="15"/>
  <c r="AD3" i="15"/>
  <c r="AE3" i="15" s="1"/>
  <c r="L4" i="15"/>
  <c r="M4" i="15" s="1"/>
  <c r="AD5" i="15"/>
  <c r="AE5" i="15" s="1"/>
  <c r="P6" i="15"/>
  <c r="Q6" i="15" s="1"/>
  <c r="D7" i="15"/>
  <c r="T7" i="15"/>
  <c r="D9" i="15"/>
  <c r="E9" i="15" s="1"/>
  <c r="C9" i="15" s="1"/>
  <c r="T9" i="15"/>
  <c r="U9" i="15" s="1"/>
  <c r="AB143" i="15"/>
  <c r="AB144" i="15" s="1"/>
  <c r="AE142" i="15"/>
  <c r="AB40" i="15"/>
  <c r="AE40" i="15" s="1"/>
  <c r="AE39" i="15"/>
  <c r="AB191" i="15"/>
  <c r="AB192" i="15" s="1"/>
  <c r="AB328" i="15"/>
  <c r="AE328" i="15" s="1"/>
  <c r="AE141" i="15"/>
  <c r="AE38" i="15"/>
  <c r="AB175" i="15"/>
  <c r="AE175" i="15" s="1"/>
  <c r="AB312" i="15"/>
  <c r="AE312" i="15" s="1"/>
  <c r="I4" i="15"/>
  <c r="G4" i="15" s="1"/>
  <c r="U4" i="15"/>
  <c r="I6" i="15"/>
  <c r="G6" i="15" s="1"/>
  <c r="AD130" i="15"/>
  <c r="AE130" i="15" s="1"/>
  <c r="AD173" i="15"/>
  <c r="AE173" i="15" s="1"/>
  <c r="AD131" i="15"/>
  <c r="AE131" i="15" s="1"/>
  <c r="AD129" i="15"/>
  <c r="AE129" i="15" s="1"/>
  <c r="AD127" i="15"/>
  <c r="AE127" i="15" s="1"/>
  <c r="AD125" i="15"/>
  <c r="AE125" i="15" s="1"/>
  <c r="AD123" i="15"/>
  <c r="AE123" i="15" s="1"/>
  <c r="AD121" i="15"/>
  <c r="AE121" i="15" s="1"/>
  <c r="AD119" i="15"/>
  <c r="AE119" i="15" s="1"/>
  <c r="AD117" i="15"/>
  <c r="AE117" i="15" s="1"/>
  <c r="AD115" i="15"/>
  <c r="AE115" i="15" s="1"/>
  <c r="AD113" i="15"/>
  <c r="AE113" i="15" s="1"/>
  <c r="AD111" i="15"/>
  <c r="AE111" i="15" s="1"/>
  <c r="AD109" i="15"/>
  <c r="AE109" i="15" s="1"/>
  <c r="AD107" i="15"/>
  <c r="AE107" i="15" s="1"/>
  <c r="AD105" i="15"/>
  <c r="AE105" i="15" s="1"/>
  <c r="AD103" i="15"/>
  <c r="AE103" i="15" s="1"/>
  <c r="AD101" i="15"/>
  <c r="AE101" i="15" s="1"/>
  <c r="AD99" i="15"/>
  <c r="AE99" i="15" s="1"/>
  <c r="AD97" i="15"/>
  <c r="AE97" i="15" s="1"/>
  <c r="AD95" i="15"/>
  <c r="AE95" i="15" s="1"/>
  <c r="AD93" i="15"/>
  <c r="AE93" i="15" s="1"/>
  <c r="AD91" i="15"/>
  <c r="AE91" i="15" s="1"/>
  <c r="AD89" i="15"/>
  <c r="AE89" i="15" s="1"/>
  <c r="AD87" i="15"/>
  <c r="AE87" i="15" s="1"/>
  <c r="AD85" i="15"/>
  <c r="AE85" i="15" s="1"/>
  <c r="AD83" i="15"/>
  <c r="AE83" i="15" s="1"/>
  <c r="AD81" i="15"/>
  <c r="AE81" i="15" s="1"/>
  <c r="AD79" i="15"/>
  <c r="AE79" i="15" s="1"/>
  <c r="AD77" i="15"/>
  <c r="AE77" i="15" s="1"/>
  <c r="AD75" i="15"/>
  <c r="AE75" i="15" s="1"/>
  <c r="T66" i="15"/>
  <c r="X65" i="15"/>
  <c r="X64" i="15"/>
  <c r="X63" i="15"/>
  <c r="X62" i="15"/>
  <c r="X61" i="15"/>
  <c r="X60" i="15"/>
  <c r="X59" i="15"/>
  <c r="X66" i="15"/>
  <c r="L66" i="15"/>
  <c r="AD124" i="15"/>
  <c r="AE124" i="15" s="1"/>
  <c r="AD116" i="15"/>
  <c r="AE116" i="15" s="1"/>
  <c r="AD108" i="15"/>
  <c r="AE108" i="15" s="1"/>
  <c r="AD100" i="15"/>
  <c r="AE100" i="15" s="1"/>
  <c r="AD92" i="15"/>
  <c r="AE92" i="15" s="1"/>
  <c r="AD84" i="15"/>
  <c r="AE84" i="15" s="1"/>
  <c r="AD80" i="15"/>
  <c r="AE80" i="15" s="1"/>
  <c r="AD76" i="15"/>
  <c r="AE76" i="15" s="1"/>
  <c r="P65" i="15"/>
  <c r="H65" i="15"/>
  <c r="P64" i="15"/>
  <c r="H64" i="15"/>
  <c r="P63" i="15"/>
  <c r="H63" i="15"/>
  <c r="P62" i="15"/>
  <c r="H62" i="15"/>
  <c r="P61" i="15"/>
  <c r="H61" i="15"/>
  <c r="P60" i="15"/>
  <c r="H60" i="15"/>
  <c r="L59" i="15"/>
  <c r="D58" i="15"/>
  <c r="L57" i="15"/>
  <c r="X55" i="15"/>
  <c r="X54" i="15"/>
  <c r="X53" i="15"/>
  <c r="X52" i="15"/>
  <c r="X51" i="15"/>
  <c r="AD122" i="15"/>
  <c r="AE122" i="15" s="1"/>
  <c r="AD114" i="15"/>
  <c r="AE114" i="15" s="1"/>
  <c r="AD106" i="15"/>
  <c r="AE106" i="15" s="1"/>
  <c r="AD98" i="15"/>
  <c r="AE98" i="15" s="1"/>
  <c r="AD90" i="15"/>
  <c r="AE90" i="15" s="1"/>
  <c r="P59" i="15"/>
  <c r="T58" i="15"/>
  <c r="H58" i="15"/>
  <c r="X57" i="15"/>
  <c r="P57" i="15"/>
  <c r="T56" i="15"/>
  <c r="AD128" i="15"/>
  <c r="AE128" i="15" s="1"/>
  <c r="AD120" i="15"/>
  <c r="AE120" i="15" s="1"/>
  <c r="AD112" i="15"/>
  <c r="AE112" i="15" s="1"/>
  <c r="AD104" i="15"/>
  <c r="AE104" i="15" s="1"/>
  <c r="AD96" i="15"/>
  <c r="AE96" i="15" s="1"/>
  <c r="AD88" i="15"/>
  <c r="AE88" i="15" s="1"/>
  <c r="AD82" i="15"/>
  <c r="AE82" i="15" s="1"/>
  <c r="AD78" i="15"/>
  <c r="AE78" i="15" s="1"/>
  <c r="AD74" i="15"/>
  <c r="AE74" i="15" s="1"/>
  <c r="D66" i="15"/>
  <c r="L65" i="15"/>
  <c r="D65" i="15"/>
  <c r="L64" i="15"/>
  <c r="D64" i="15"/>
  <c r="L63" i="15"/>
  <c r="D63" i="15"/>
  <c r="L62" i="15"/>
  <c r="D62" i="15"/>
  <c r="L61" i="15"/>
  <c r="D61" i="15"/>
  <c r="L60" i="15"/>
  <c r="D60" i="15"/>
  <c r="D59" i="15"/>
  <c r="L58" i="15"/>
  <c r="D57" i="15"/>
  <c r="L56" i="15"/>
  <c r="H56" i="15"/>
  <c r="D56" i="15"/>
  <c r="P55" i="15"/>
  <c r="L55" i="15"/>
  <c r="H55" i="15"/>
  <c r="D55" i="15"/>
  <c r="P54" i="15"/>
  <c r="L54" i="15"/>
  <c r="H54" i="15"/>
  <c r="D54" i="15"/>
  <c r="P53" i="15"/>
  <c r="L53" i="15"/>
  <c r="H53" i="15"/>
  <c r="D53" i="15"/>
  <c r="P52" i="15"/>
  <c r="L52" i="15"/>
  <c r="H52" i="15"/>
  <c r="D52" i="15"/>
  <c r="P51" i="15"/>
  <c r="L51" i="15"/>
  <c r="H51" i="15"/>
  <c r="D51" i="15"/>
  <c r="T50" i="15"/>
  <c r="X48" i="15"/>
  <c r="X47" i="15"/>
  <c r="X46" i="15"/>
  <c r="X45" i="15"/>
  <c r="X44" i="15"/>
  <c r="X43" i="15"/>
  <c r="X42" i="15"/>
  <c r="T41" i="15"/>
  <c r="P41" i="15"/>
  <c r="L41" i="15"/>
  <c r="H41" i="15"/>
  <c r="D41" i="15"/>
  <c r="AD126" i="15"/>
  <c r="AE126" i="15" s="1"/>
  <c r="AD118" i="15"/>
  <c r="AE118" i="15" s="1"/>
  <c r="AD110" i="15"/>
  <c r="AE110" i="15" s="1"/>
  <c r="AD102" i="15"/>
  <c r="AE102" i="15" s="1"/>
  <c r="AD94" i="15"/>
  <c r="AE94" i="15" s="1"/>
  <c r="AD86" i="15"/>
  <c r="AE86" i="15" s="1"/>
  <c r="T65" i="15"/>
  <c r="T64" i="15"/>
  <c r="T63" i="15"/>
  <c r="T62" i="15"/>
  <c r="T61" i="15"/>
  <c r="T60" i="15"/>
  <c r="T59" i="15"/>
  <c r="H59" i="15"/>
  <c r="X58" i="15"/>
  <c r="P58" i="15"/>
  <c r="T57" i="15"/>
  <c r="H57" i="15"/>
  <c r="X56" i="15"/>
  <c r="P56" i="15"/>
  <c r="T55" i="15"/>
  <c r="T54" i="15"/>
  <c r="T53" i="15"/>
  <c r="T52" i="15"/>
  <c r="T51" i="15"/>
  <c r="X50" i="15"/>
  <c r="Y50" i="15" s="1"/>
  <c r="X49" i="15"/>
  <c r="X41" i="15"/>
  <c r="T40" i="15"/>
  <c r="P40" i="15"/>
  <c r="L40" i="15"/>
  <c r="H40" i="15"/>
  <c r="D40" i="15"/>
  <c r="P50" i="15"/>
  <c r="L49" i="15"/>
  <c r="D49" i="15"/>
  <c r="L48" i="15"/>
  <c r="D48" i="15"/>
  <c r="L47" i="15"/>
  <c r="D47" i="15"/>
  <c r="L46" i="15"/>
  <c r="D46" i="15"/>
  <c r="L45" i="15"/>
  <c r="D45" i="15"/>
  <c r="L44" i="15"/>
  <c r="D44" i="15"/>
  <c r="L43" i="15"/>
  <c r="D43" i="15"/>
  <c r="X40" i="15"/>
  <c r="X39" i="15"/>
  <c r="L39" i="15"/>
  <c r="X38" i="15"/>
  <c r="L50" i="15"/>
  <c r="T49" i="15"/>
  <c r="U49" i="15" s="1"/>
  <c r="T48" i="15"/>
  <c r="T47" i="15"/>
  <c r="T46" i="15"/>
  <c r="T45" i="15"/>
  <c r="T44" i="15"/>
  <c r="T43" i="15"/>
  <c r="T42" i="15"/>
  <c r="L42" i="15"/>
  <c r="D42" i="15"/>
  <c r="P39" i="15"/>
  <c r="P38" i="15"/>
  <c r="L38" i="15"/>
  <c r="H38" i="15"/>
  <c r="D38" i="15"/>
  <c r="T33" i="15"/>
  <c r="P33" i="15"/>
  <c r="X30" i="15"/>
  <c r="T30" i="15"/>
  <c r="P30" i="15"/>
  <c r="L30" i="15"/>
  <c r="H30" i="15"/>
  <c r="D30" i="15"/>
  <c r="H50" i="15"/>
  <c r="P49" i="15"/>
  <c r="H49" i="15"/>
  <c r="P48" i="15"/>
  <c r="H48" i="15"/>
  <c r="P47" i="15"/>
  <c r="H47" i="15"/>
  <c r="P46" i="15"/>
  <c r="H46" i="15"/>
  <c r="P45" i="15"/>
  <c r="H45" i="15"/>
  <c r="P44" i="15"/>
  <c r="H44" i="15"/>
  <c r="P43" i="15"/>
  <c r="H43" i="15"/>
  <c r="T39" i="15"/>
  <c r="D39" i="15"/>
  <c r="T38" i="15"/>
  <c r="X37" i="15"/>
  <c r="T37" i="15"/>
  <c r="P37" i="15"/>
  <c r="L37" i="15"/>
  <c r="H37" i="15"/>
  <c r="D37" i="15"/>
  <c r="H33" i="15"/>
  <c r="X29" i="15"/>
  <c r="T29" i="15"/>
  <c r="P29" i="15"/>
  <c r="L29" i="15"/>
  <c r="H29" i="15"/>
  <c r="D29" i="15"/>
  <c r="X24" i="15"/>
  <c r="T24" i="15"/>
  <c r="P24" i="15"/>
  <c r="L24" i="15"/>
  <c r="H24" i="15"/>
  <c r="D24" i="15"/>
  <c r="X20" i="15"/>
  <c r="T20" i="15"/>
  <c r="P20" i="15"/>
  <c r="L20" i="15"/>
  <c r="H20" i="15"/>
  <c r="D20" i="15"/>
  <c r="X16" i="15"/>
  <c r="T16" i="15"/>
  <c r="P16" i="15"/>
  <c r="L16" i="15"/>
  <c r="H16" i="15"/>
  <c r="D50" i="15"/>
  <c r="P42" i="15"/>
  <c r="H42" i="15"/>
  <c r="H39" i="15"/>
  <c r="X36" i="15"/>
  <c r="T36" i="15"/>
  <c r="P36" i="15"/>
  <c r="L36" i="15"/>
  <c r="H36" i="15"/>
  <c r="T32" i="15"/>
  <c r="P32" i="15"/>
  <c r="L32" i="15"/>
  <c r="H32" i="15"/>
  <c r="D32" i="15"/>
  <c r="X28" i="15"/>
  <c r="T28" i="15"/>
  <c r="P28" i="15"/>
  <c r="L28" i="15"/>
  <c r="H28" i="15"/>
  <c r="D28" i="15"/>
  <c r="L27" i="15"/>
  <c r="H27" i="15"/>
  <c r="D27" i="15"/>
  <c r="X23" i="15"/>
  <c r="T23" i="15"/>
  <c r="P23" i="15"/>
  <c r="L23" i="15"/>
  <c r="H23" i="15"/>
  <c r="D23" i="15"/>
  <c r="X19" i="15"/>
  <c r="T19" i="15"/>
  <c r="P19" i="15"/>
  <c r="L19" i="15"/>
  <c r="H19" i="15"/>
  <c r="D19" i="15"/>
  <c r="X15" i="15"/>
  <c r="E3" i="15"/>
  <c r="C3" i="15" s="1"/>
  <c r="I3" i="15"/>
  <c r="G3" i="15" s="1"/>
  <c r="M3" i="15"/>
  <c r="Q3" i="15"/>
  <c r="U3" i="15"/>
  <c r="Y3" i="15"/>
  <c r="D5" i="15"/>
  <c r="H5" i="15"/>
  <c r="L5" i="15"/>
  <c r="P5" i="15"/>
  <c r="T5" i="15"/>
  <c r="X5" i="15"/>
  <c r="E7" i="15"/>
  <c r="C7" i="15" s="1"/>
  <c r="I7" i="15"/>
  <c r="G7" i="15" s="1"/>
  <c r="M7" i="15"/>
  <c r="Q7" i="15"/>
  <c r="U7" i="15"/>
  <c r="Y7" i="15"/>
  <c r="D11" i="15"/>
  <c r="H11" i="15"/>
  <c r="L11" i="15"/>
  <c r="P11" i="15"/>
  <c r="T11" i="15"/>
  <c r="X11" i="15"/>
  <c r="D15" i="15"/>
  <c r="H15" i="15"/>
  <c r="L15" i="15"/>
  <c r="P15" i="15"/>
  <c r="T15" i="15"/>
  <c r="D31" i="15"/>
  <c r="T31" i="15"/>
  <c r="L10" i="15"/>
  <c r="D14" i="15"/>
  <c r="L14" i="15"/>
  <c r="T14" i="15"/>
  <c r="J2" i="15"/>
  <c r="N2" i="15" s="1"/>
  <c r="R2" i="15" s="1"/>
  <c r="AD4" i="15"/>
  <c r="AE4" i="15" s="1"/>
  <c r="D8" i="15"/>
  <c r="H8" i="15"/>
  <c r="L8" i="15"/>
  <c r="P8" i="15"/>
  <c r="T8" i="15"/>
  <c r="X8" i="15"/>
  <c r="D12" i="15"/>
  <c r="H12" i="15"/>
  <c r="L12" i="15"/>
  <c r="P12" i="15"/>
  <c r="T12" i="15"/>
  <c r="X12" i="15"/>
  <c r="D17" i="15"/>
  <c r="L17" i="15"/>
  <c r="T17" i="15"/>
  <c r="H18" i="15"/>
  <c r="P18" i="15"/>
  <c r="X18" i="15"/>
  <c r="D21" i="15"/>
  <c r="L21" i="15"/>
  <c r="T21" i="15"/>
  <c r="H22" i="15"/>
  <c r="P22" i="15"/>
  <c r="X22" i="15"/>
  <c r="D25" i="15"/>
  <c r="L25" i="15"/>
  <c r="T25" i="15"/>
  <c r="H26" i="15"/>
  <c r="P26" i="15"/>
  <c r="X26" i="15"/>
  <c r="P27" i="15"/>
  <c r="X27" i="15"/>
  <c r="H31" i="15"/>
  <c r="L31" i="15"/>
  <c r="D10" i="15"/>
  <c r="H10" i="15"/>
  <c r="P10" i="15"/>
  <c r="T10" i="15"/>
  <c r="X10" i="15"/>
  <c r="H14" i="15"/>
  <c r="P14" i="15"/>
  <c r="X14" i="15"/>
  <c r="D16" i="15"/>
  <c r="H17" i="15"/>
  <c r="P17" i="15"/>
  <c r="X17" i="15"/>
  <c r="D18" i="15"/>
  <c r="L18" i="15"/>
  <c r="T18" i="15"/>
  <c r="H21" i="15"/>
  <c r="P21" i="15"/>
  <c r="X21" i="15"/>
  <c r="D22" i="15"/>
  <c r="L22" i="15"/>
  <c r="T22" i="15"/>
  <c r="H25" i="15"/>
  <c r="P25" i="15"/>
  <c r="X25" i="15"/>
  <c r="D26" i="15"/>
  <c r="L26" i="15"/>
  <c r="T26" i="15"/>
  <c r="T27" i="15"/>
  <c r="P31" i="15"/>
  <c r="AB55" i="15"/>
  <c r="AE157" i="15"/>
  <c r="AB158" i="15"/>
  <c r="AB241" i="15"/>
  <c r="AE240" i="15"/>
  <c r="AB282" i="15"/>
  <c r="AE281" i="15"/>
  <c r="AB271" i="15"/>
  <c r="AE270" i="15"/>
  <c r="AB210" i="15"/>
  <c r="AE209" i="15"/>
  <c r="AB256" i="15"/>
  <c r="AE255" i="15"/>
  <c r="AE208" i="15"/>
  <c r="AB223" i="15"/>
  <c r="AE239" i="15"/>
  <c r="AE254" i="15"/>
  <c r="AE269" i="15"/>
  <c r="AE280" i="15"/>
  <c r="AB297" i="15"/>
  <c r="AB41" i="15" l="1"/>
  <c r="AE41" i="15" s="1"/>
  <c r="C6" i="15"/>
  <c r="C13" i="15" s="1"/>
  <c r="AB176" i="15"/>
  <c r="AE176" i="15" s="1"/>
  <c r="AE191" i="15"/>
  <c r="AB329" i="15"/>
  <c r="AE329" i="15" s="1"/>
  <c r="AB313" i="15"/>
  <c r="AB314" i="15" s="1"/>
  <c r="AE143" i="15"/>
  <c r="AB257" i="15"/>
  <c r="AE256" i="15"/>
  <c r="U26" i="15"/>
  <c r="E22" i="15"/>
  <c r="AB224" i="15"/>
  <c r="AE223" i="15"/>
  <c r="AE192" i="15"/>
  <c r="AB193" i="15"/>
  <c r="AE144" i="15"/>
  <c r="AB145" i="15"/>
  <c r="M26" i="15"/>
  <c r="I25" i="15"/>
  <c r="Y21" i="15"/>
  <c r="M18" i="15"/>
  <c r="I17" i="15"/>
  <c r="G17" i="15" s="1"/>
  <c r="I14" i="15"/>
  <c r="G14" i="15" s="1"/>
  <c r="I10" i="15"/>
  <c r="G10" i="15" s="1"/>
  <c r="AB42" i="15"/>
  <c r="Y26" i="15"/>
  <c r="M25" i="15"/>
  <c r="I22" i="15"/>
  <c r="Y18" i="15"/>
  <c r="M17" i="15"/>
  <c r="Q12" i="15"/>
  <c r="Y8" i="15"/>
  <c r="I8" i="15"/>
  <c r="G8" i="15" s="1"/>
  <c r="U14" i="15"/>
  <c r="U31" i="15"/>
  <c r="M15" i="15"/>
  <c r="M11" i="15"/>
  <c r="Q5" i="15"/>
  <c r="I19" i="15"/>
  <c r="Y19" i="15"/>
  <c r="Q23" i="15"/>
  <c r="I27" i="15"/>
  <c r="M28" i="15"/>
  <c r="E32" i="15"/>
  <c r="U32" i="15"/>
  <c r="U36" i="15"/>
  <c r="Q42" i="15"/>
  <c r="Q16" i="15"/>
  <c r="I20" i="15"/>
  <c r="Y20" i="15"/>
  <c r="Q24" i="15"/>
  <c r="I29" i="15"/>
  <c r="Y29" i="15"/>
  <c r="M37" i="15"/>
  <c r="U38" i="15"/>
  <c r="Q43" i="15"/>
  <c r="Q45" i="15"/>
  <c r="Q47" i="15"/>
  <c r="Q49" i="15"/>
  <c r="M30" i="15"/>
  <c r="Q33" i="15"/>
  <c r="M38" i="15"/>
  <c r="M42" i="15"/>
  <c r="U45" i="15"/>
  <c r="Y39" i="15"/>
  <c r="E44" i="15"/>
  <c r="E46" i="15"/>
  <c r="E48" i="15"/>
  <c r="Q50" i="15"/>
  <c r="Q40" i="15"/>
  <c r="U54" i="15"/>
  <c r="I57" i="15"/>
  <c r="I59" i="15"/>
  <c r="U62" i="15"/>
  <c r="M41" i="15"/>
  <c r="Y43" i="15"/>
  <c r="Y47" i="15"/>
  <c r="I51" i="15"/>
  <c r="I52" i="15"/>
  <c r="I53" i="15"/>
  <c r="I54" i="15"/>
  <c r="I55" i="15"/>
  <c r="I56" i="15"/>
  <c r="E59" i="15"/>
  <c r="M61" i="15"/>
  <c r="M63" i="15"/>
  <c r="M65" i="15"/>
  <c r="Q57" i="15"/>
  <c r="Q59" i="15"/>
  <c r="Y53" i="15"/>
  <c r="E58" i="15"/>
  <c r="I61" i="15"/>
  <c r="I63" i="15"/>
  <c r="I65" i="15"/>
  <c r="Y59" i="15"/>
  <c r="Y63" i="15"/>
  <c r="AB211" i="15"/>
  <c r="AE210" i="15"/>
  <c r="AB272" i="15"/>
  <c r="AE271" i="15"/>
  <c r="AB242" i="15"/>
  <c r="AE241" i="15"/>
  <c r="Q31" i="15"/>
  <c r="U22" i="15"/>
  <c r="E18" i="15"/>
  <c r="Y10" i="15"/>
  <c r="I31" i="15"/>
  <c r="E25" i="15"/>
  <c r="U21" i="15"/>
  <c r="Q18" i="15"/>
  <c r="E17" i="15"/>
  <c r="M12" i="15"/>
  <c r="U8" i="15"/>
  <c r="E8" i="15"/>
  <c r="C8" i="15" s="1"/>
  <c r="M14" i="15"/>
  <c r="E31" i="15"/>
  <c r="I15" i="15"/>
  <c r="G15" i="15" s="1"/>
  <c r="Y11" i="15"/>
  <c r="I11" i="15"/>
  <c r="G11" i="15" s="1"/>
  <c r="M5" i="15"/>
  <c r="M19" i="15"/>
  <c r="E23" i="15"/>
  <c r="U23" i="15"/>
  <c r="M27" i="15"/>
  <c r="Q28" i="15"/>
  <c r="I32" i="15"/>
  <c r="I36" i="15"/>
  <c r="Y36" i="15"/>
  <c r="W36" i="15" s="1"/>
  <c r="E50" i="15"/>
  <c r="U16" i="15"/>
  <c r="M20" i="15"/>
  <c r="E24" i="15"/>
  <c r="U24" i="15"/>
  <c r="M29" i="15"/>
  <c r="I33" i="15"/>
  <c r="Q37" i="15"/>
  <c r="E39" i="15"/>
  <c r="I44" i="15"/>
  <c r="I46" i="15"/>
  <c r="I48" i="15"/>
  <c r="I50" i="15"/>
  <c r="Q30" i="15"/>
  <c r="U33" i="15"/>
  <c r="Q38" i="15"/>
  <c r="U42" i="15"/>
  <c r="U46" i="15"/>
  <c r="M50" i="15"/>
  <c r="Y40" i="15"/>
  <c r="M44" i="15"/>
  <c r="M46" i="15"/>
  <c r="M48" i="15"/>
  <c r="E40" i="15"/>
  <c r="U40" i="15"/>
  <c r="U51" i="15"/>
  <c r="U55" i="15"/>
  <c r="U57" i="15"/>
  <c r="U59" i="15"/>
  <c r="U63" i="15"/>
  <c r="Q41" i="15"/>
  <c r="Y44" i="15"/>
  <c r="Y48" i="15"/>
  <c r="M51" i="15"/>
  <c r="M52" i="15"/>
  <c r="M53" i="15"/>
  <c r="M54" i="15"/>
  <c r="M55" i="15"/>
  <c r="M56" i="15"/>
  <c r="E60" i="15"/>
  <c r="E62" i="15"/>
  <c r="E64" i="15"/>
  <c r="E66" i="15"/>
  <c r="Y57" i="15"/>
  <c r="Y54" i="15"/>
  <c r="M59" i="15"/>
  <c r="Q61" i="15"/>
  <c r="Q63" i="15"/>
  <c r="Q65" i="15"/>
  <c r="Y60" i="15"/>
  <c r="Y64" i="15"/>
  <c r="AB298" i="15"/>
  <c r="AE297" i="15"/>
  <c r="E26" i="15"/>
  <c r="Q21" i="15"/>
  <c r="E16" i="15"/>
  <c r="C16" i="15" s="1"/>
  <c r="C23" i="15" s="1"/>
  <c r="E10" i="15"/>
  <c r="C10" i="15" s="1"/>
  <c r="C17" i="15" s="1"/>
  <c r="C24" i="15" s="1"/>
  <c r="C31" i="15" s="1"/>
  <c r="Q26" i="15"/>
  <c r="AE158" i="15"/>
  <c r="AB159" i="15"/>
  <c r="AB56" i="15"/>
  <c r="AE55" i="15"/>
  <c r="U27" i="15"/>
  <c r="Y25" i="15"/>
  <c r="M22" i="15"/>
  <c r="I21" i="15"/>
  <c r="Y17" i="15"/>
  <c r="Y14" i="15"/>
  <c r="U10" i="15"/>
  <c r="M31" i="15"/>
  <c r="Y27" i="15"/>
  <c r="I26" i="15"/>
  <c r="Y22" i="15"/>
  <c r="M21" i="15"/>
  <c r="I18" i="15"/>
  <c r="G18" i="15" s="1"/>
  <c r="Y12" i="15"/>
  <c r="I12" i="15"/>
  <c r="G12" i="15" s="1"/>
  <c r="Q8" i="15"/>
  <c r="E14" i="15"/>
  <c r="C14" i="15" s="1"/>
  <c r="U15" i="15"/>
  <c r="E15" i="15"/>
  <c r="U11" i="15"/>
  <c r="E11" i="15"/>
  <c r="C11" i="15" s="1"/>
  <c r="C18" i="15" s="1"/>
  <c r="C25" i="15" s="1"/>
  <c r="C32" i="15" s="1"/>
  <c r="Y5" i="15"/>
  <c r="I5" i="15"/>
  <c r="G5" i="15" s="1"/>
  <c r="Y15" i="15"/>
  <c r="Q19" i="15"/>
  <c r="I23" i="15"/>
  <c r="Y23" i="15"/>
  <c r="E28" i="15"/>
  <c r="U28" i="15"/>
  <c r="M32" i="15"/>
  <c r="N36" i="15"/>
  <c r="M36" i="15"/>
  <c r="I39" i="15"/>
  <c r="I16" i="15"/>
  <c r="G16" i="15" s="1"/>
  <c r="Y16" i="15"/>
  <c r="Q20" i="15"/>
  <c r="I24" i="15"/>
  <c r="Y24" i="15"/>
  <c r="Q29" i="15"/>
  <c r="E37" i="15"/>
  <c r="E36" i="15"/>
  <c r="U37" i="15"/>
  <c r="U39" i="15"/>
  <c r="Q44" i="15"/>
  <c r="Q46" i="15"/>
  <c r="Q48" i="15"/>
  <c r="E30" i="15"/>
  <c r="U30" i="15"/>
  <c r="E38" i="15"/>
  <c r="Q39" i="15"/>
  <c r="U43" i="15"/>
  <c r="U47" i="15"/>
  <c r="Y38" i="15"/>
  <c r="E43" i="15"/>
  <c r="E45" i="15"/>
  <c r="E47" i="15"/>
  <c r="E49" i="15"/>
  <c r="I40" i="15"/>
  <c r="Y41" i="15"/>
  <c r="U52" i="15"/>
  <c r="Q56" i="15"/>
  <c r="Q58" i="15"/>
  <c r="U60" i="15"/>
  <c r="U64" i="15"/>
  <c r="E41" i="15"/>
  <c r="U41" i="15"/>
  <c r="Y45" i="15"/>
  <c r="U50" i="15"/>
  <c r="Q51" i="15"/>
  <c r="Q52" i="15"/>
  <c r="Q53" i="15"/>
  <c r="Q54" i="15"/>
  <c r="Q55" i="15"/>
  <c r="E57" i="15"/>
  <c r="M60" i="15"/>
  <c r="M62" i="15"/>
  <c r="M64" i="15"/>
  <c r="I58" i="15"/>
  <c r="Y51" i="15"/>
  <c r="Y55" i="15"/>
  <c r="I60" i="15"/>
  <c r="I62" i="15"/>
  <c r="I64" i="15"/>
  <c r="M66" i="15"/>
  <c r="Y61" i="15"/>
  <c r="Y65" i="15"/>
  <c r="AB283" i="15"/>
  <c r="AE282" i="15"/>
  <c r="Q25" i="15"/>
  <c r="U18" i="15"/>
  <c r="Q17" i="15"/>
  <c r="Q14" i="15"/>
  <c r="Q10" i="15"/>
  <c r="R27" i="15"/>
  <c r="Q27" i="15"/>
  <c r="U25" i="15"/>
  <c r="Q22" i="15"/>
  <c r="E21" i="15"/>
  <c r="U17" i="15"/>
  <c r="U12" i="15"/>
  <c r="E12" i="15"/>
  <c r="M8" i="15"/>
  <c r="Z2" i="15"/>
  <c r="V2" i="15"/>
  <c r="M10" i="15"/>
  <c r="Q15" i="15"/>
  <c r="Q11" i="15"/>
  <c r="U5" i="15"/>
  <c r="E5" i="15"/>
  <c r="C5" i="15" s="1"/>
  <c r="E19" i="15"/>
  <c r="U19" i="15"/>
  <c r="M23" i="15"/>
  <c r="E27" i="15"/>
  <c r="I28" i="15"/>
  <c r="Y28" i="15"/>
  <c r="Q32" i="15"/>
  <c r="Q36" i="15"/>
  <c r="I42" i="15"/>
  <c r="M16" i="15"/>
  <c r="E20" i="15"/>
  <c r="U20" i="15"/>
  <c r="M24" i="15"/>
  <c r="E29" i="15"/>
  <c r="U29" i="15"/>
  <c r="I37" i="15"/>
  <c r="Y37" i="15"/>
  <c r="W37" i="15" s="1"/>
  <c r="I43" i="15"/>
  <c r="I45" i="15"/>
  <c r="I47" i="15"/>
  <c r="I49" i="15"/>
  <c r="I30" i="15"/>
  <c r="X31" i="15"/>
  <c r="Y30" i="15"/>
  <c r="I38" i="15"/>
  <c r="E42" i="15"/>
  <c r="U44" i="15"/>
  <c r="U48" i="15"/>
  <c r="M39" i="15"/>
  <c r="N43" i="15"/>
  <c r="M43" i="15"/>
  <c r="M45" i="15"/>
  <c r="M47" i="15"/>
  <c r="M49" i="15"/>
  <c r="M40" i="15"/>
  <c r="Y49" i="15"/>
  <c r="U53" i="15"/>
  <c r="Y56" i="15"/>
  <c r="Y58" i="15"/>
  <c r="U61" i="15"/>
  <c r="U65" i="15"/>
  <c r="I41" i="15"/>
  <c r="Y42" i="15"/>
  <c r="Y46" i="15"/>
  <c r="E51" i="15"/>
  <c r="E52" i="15"/>
  <c r="E53" i="15"/>
  <c r="E54" i="15"/>
  <c r="E55" i="15"/>
  <c r="E56" i="15"/>
  <c r="M58" i="15"/>
  <c r="E61" i="15"/>
  <c r="E63" i="15"/>
  <c r="E65" i="15"/>
  <c r="U56" i="15"/>
  <c r="U58" i="15"/>
  <c r="Y52" i="15"/>
  <c r="M57" i="15"/>
  <c r="Q60" i="15"/>
  <c r="Q62" i="15"/>
  <c r="Q64" i="15"/>
  <c r="Y66" i="15"/>
  <c r="Y62" i="15"/>
  <c r="U66" i="15"/>
  <c r="S66" i="15" s="1"/>
  <c r="AB177" i="15" l="1"/>
  <c r="AE177" i="15" s="1"/>
  <c r="AE313" i="15"/>
  <c r="C20" i="15"/>
  <c r="C27" i="15" s="1"/>
  <c r="C30" i="15"/>
  <c r="AB330" i="15"/>
  <c r="AB331" i="15" s="1"/>
  <c r="C12" i="15"/>
  <c r="C19" i="15" s="1"/>
  <c r="C26" i="15" s="1"/>
  <c r="C15" i="15"/>
  <c r="C22" i="15" s="1"/>
  <c r="C29" i="15" s="1"/>
  <c r="AE42" i="15"/>
  <c r="AB43" i="15"/>
  <c r="AE224" i="15"/>
  <c r="AB225" i="15"/>
  <c r="AB57" i="15"/>
  <c r="AE56" i="15"/>
  <c r="AB243" i="15"/>
  <c r="AE242" i="15"/>
  <c r="AB212" i="15"/>
  <c r="AE211" i="15"/>
  <c r="AE193" i="15"/>
  <c r="AB194" i="15"/>
  <c r="D36" i="15"/>
  <c r="Y31" i="15"/>
  <c r="R35" i="15"/>
  <c r="N35" i="15"/>
  <c r="Z35" i="15"/>
  <c r="J35" i="15"/>
  <c r="V35" i="15"/>
  <c r="F35" i="15"/>
  <c r="AB284" i="15"/>
  <c r="AE283" i="15"/>
  <c r="AE159" i="15"/>
  <c r="AB160" i="15"/>
  <c r="AB258" i="15"/>
  <c r="AE257" i="15"/>
  <c r="C21" i="15"/>
  <c r="C28" i="15" s="1"/>
  <c r="AE314" i="15"/>
  <c r="AB315" i="15"/>
  <c r="AE298" i="15"/>
  <c r="AB299" i="15"/>
  <c r="AB273" i="15"/>
  <c r="AE273" i="15" s="1"/>
  <c r="AE272" i="15"/>
  <c r="AB146" i="15"/>
  <c r="AE145" i="15"/>
  <c r="AB178" i="15" l="1"/>
  <c r="AB179" i="15" s="1"/>
  <c r="AE330" i="15"/>
  <c r="AB300" i="15"/>
  <c r="AE299" i="15"/>
  <c r="AE178" i="15"/>
  <c r="AB244" i="15"/>
  <c r="AE243" i="15"/>
  <c r="AB332" i="15"/>
  <c r="AE331" i="15"/>
  <c r="AB226" i="15"/>
  <c r="AE225" i="15"/>
  <c r="AE194" i="15"/>
  <c r="AB195" i="15"/>
  <c r="AB316" i="15"/>
  <c r="AE315" i="15"/>
  <c r="AB285" i="15"/>
  <c r="AE284" i="15"/>
  <c r="AE146" i="15"/>
  <c r="AB147" i="15"/>
  <c r="AB259" i="15"/>
  <c r="AE258" i="15"/>
  <c r="AE160" i="15"/>
  <c r="AB161" i="15"/>
  <c r="AB213" i="15"/>
  <c r="AE212" i="15"/>
  <c r="AB58" i="15"/>
  <c r="AE57" i="15"/>
  <c r="AE43" i="15"/>
  <c r="AB44" i="15"/>
  <c r="AE195" i="15" l="1"/>
  <c r="AB196" i="15"/>
  <c r="AE226" i="15"/>
  <c r="AB227" i="15"/>
  <c r="AB260" i="15"/>
  <c r="AE259" i="15"/>
  <c r="AB286" i="15"/>
  <c r="AE285" i="15"/>
  <c r="AE332" i="15"/>
  <c r="AB333" i="15"/>
  <c r="AB148" i="15"/>
  <c r="AE147" i="15"/>
  <c r="AE179" i="15"/>
  <c r="AB180" i="15"/>
  <c r="AB59" i="15"/>
  <c r="AE58" i="15"/>
  <c r="AE161" i="15"/>
  <c r="AB162" i="15"/>
  <c r="AE316" i="15"/>
  <c r="AB317" i="15"/>
  <c r="AE44" i="15"/>
  <c r="AB45" i="15"/>
  <c r="AE300" i="15"/>
  <c r="AB301" i="15"/>
  <c r="AB214" i="15"/>
  <c r="AE213" i="15"/>
  <c r="AB245" i="15"/>
  <c r="AE244" i="15"/>
  <c r="AB215" i="15" l="1"/>
  <c r="AE214" i="15"/>
  <c r="AB302" i="15"/>
  <c r="AE301" i="15"/>
  <c r="AE45" i="15"/>
  <c r="AB46" i="15"/>
  <c r="AB318" i="15"/>
  <c r="AE317" i="15"/>
  <c r="AE180" i="15"/>
  <c r="AB181" i="15"/>
  <c r="AB261" i="15"/>
  <c r="AE260" i="15"/>
  <c r="AB246" i="15"/>
  <c r="AE245" i="15"/>
  <c r="AB334" i="15"/>
  <c r="AE333" i="15"/>
  <c r="AB228" i="15"/>
  <c r="AE227" i="15"/>
  <c r="AE59" i="15"/>
  <c r="AB60" i="15"/>
  <c r="AB287" i="15"/>
  <c r="AE286" i="15"/>
  <c r="AE162" i="15"/>
  <c r="AB163" i="15"/>
  <c r="AE148" i="15"/>
  <c r="AB149" i="15"/>
  <c r="AE196" i="15"/>
  <c r="AB197" i="15"/>
  <c r="AE334" i="15" l="1"/>
  <c r="AB335" i="15"/>
  <c r="AE318" i="15"/>
  <c r="AB319" i="15"/>
  <c r="AE302" i="15"/>
  <c r="AB303" i="15"/>
  <c r="AE163" i="15"/>
  <c r="AB164" i="15"/>
  <c r="AB247" i="15"/>
  <c r="AE246" i="15"/>
  <c r="AE181" i="15"/>
  <c r="AB182" i="15"/>
  <c r="AE46" i="15"/>
  <c r="AB47" i="15"/>
  <c r="AB288" i="15"/>
  <c r="AE287" i="15"/>
  <c r="AE60" i="15"/>
  <c r="AB61" i="15"/>
  <c r="AE228" i="15"/>
  <c r="AB229" i="15"/>
  <c r="AB216" i="15"/>
  <c r="AE215" i="15"/>
  <c r="AE197" i="15"/>
  <c r="AB198" i="15"/>
  <c r="AB150" i="15"/>
  <c r="AE149" i="15"/>
  <c r="AB262" i="15"/>
  <c r="AE261" i="15"/>
  <c r="AB151" i="15" l="1"/>
  <c r="AE150" i="15"/>
  <c r="AB217" i="15"/>
  <c r="AE216" i="15"/>
  <c r="AB263" i="15"/>
  <c r="AE262" i="15"/>
  <c r="AB230" i="15"/>
  <c r="AE229" i="15"/>
  <c r="AE182" i="15"/>
  <c r="AB183" i="15"/>
  <c r="AE164" i="15"/>
  <c r="AB165" i="15"/>
  <c r="AB320" i="15"/>
  <c r="AE319" i="15"/>
  <c r="AB289" i="15"/>
  <c r="AE288" i="15"/>
  <c r="AE61" i="15"/>
  <c r="AB62" i="15"/>
  <c r="AE47" i="15"/>
  <c r="AB48" i="15"/>
  <c r="AB304" i="15"/>
  <c r="AE303" i="15"/>
  <c r="AB336" i="15"/>
  <c r="AE335" i="15"/>
  <c r="AE198" i="15"/>
  <c r="AB199" i="15"/>
  <c r="AB248" i="15"/>
  <c r="AE247" i="15"/>
  <c r="AE336" i="15" l="1"/>
  <c r="AB337" i="15"/>
  <c r="AB290" i="15"/>
  <c r="AE289" i="15"/>
  <c r="AE230" i="15"/>
  <c r="AB231" i="15"/>
  <c r="AB218" i="15"/>
  <c r="AE217" i="15"/>
  <c r="AB249" i="15"/>
  <c r="AE249" i="15" s="1"/>
  <c r="AE248" i="15"/>
  <c r="AE199" i="15"/>
  <c r="AB200" i="15"/>
  <c r="AE62" i="15"/>
  <c r="AB63" i="15"/>
  <c r="AE183" i="15"/>
  <c r="AB184" i="15"/>
  <c r="AE304" i="15"/>
  <c r="AB305" i="15"/>
  <c r="AE320" i="15"/>
  <c r="AB321" i="15"/>
  <c r="AB264" i="15"/>
  <c r="AE263" i="15"/>
  <c r="AB152" i="15"/>
  <c r="AE151" i="15"/>
  <c r="AB49" i="15"/>
  <c r="AE48" i="15"/>
  <c r="AE165" i="15"/>
  <c r="AB166" i="15"/>
  <c r="AE166" i="15" l="1"/>
  <c r="AB167" i="15"/>
  <c r="AB322" i="15"/>
  <c r="AE321" i="15"/>
  <c r="AE184" i="15"/>
  <c r="AB185" i="15"/>
  <c r="AE200" i="15"/>
  <c r="AB201" i="15"/>
  <c r="AB219" i="15"/>
  <c r="AE218" i="15"/>
  <c r="AB291" i="15"/>
  <c r="AE290" i="15"/>
  <c r="AB306" i="15"/>
  <c r="AE305" i="15"/>
  <c r="AE63" i="15"/>
  <c r="AB64" i="15"/>
  <c r="AB232" i="15"/>
  <c r="AE231" i="15"/>
  <c r="AB338" i="15"/>
  <c r="AE337" i="15"/>
  <c r="AE152" i="15"/>
  <c r="AB153" i="15"/>
  <c r="AE49" i="15"/>
  <c r="AB50" i="15"/>
  <c r="AB265" i="15"/>
  <c r="AE264" i="15"/>
  <c r="AB266" i="15" l="1"/>
  <c r="AE266" i="15" s="1"/>
  <c r="AE265" i="15"/>
  <c r="AE232" i="15"/>
  <c r="AB233" i="15"/>
  <c r="AE306" i="15"/>
  <c r="AB307" i="15"/>
  <c r="AB220" i="15"/>
  <c r="AE220" i="15" s="1"/>
  <c r="AE219" i="15"/>
  <c r="AE50" i="15"/>
  <c r="AB51" i="15"/>
  <c r="AE64" i="15"/>
  <c r="AB65" i="15"/>
  <c r="AE201" i="15"/>
  <c r="AB202" i="15"/>
  <c r="AE338" i="15"/>
  <c r="AB339" i="15"/>
  <c r="AB292" i="15"/>
  <c r="AE291" i="15"/>
  <c r="AE322" i="15"/>
  <c r="AB323" i="15"/>
  <c r="AB154" i="15"/>
  <c r="AE153" i="15"/>
  <c r="AE185" i="15"/>
  <c r="AB186" i="15"/>
  <c r="AE167" i="15"/>
  <c r="AB168" i="15"/>
  <c r="AE154" i="15" l="1"/>
  <c r="AB155" i="15"/>
  <c r="AB293" i="15"/>
  <c r="AE292" i="15"/>
  <c r="AE186" i="15"/>
  <c r="AB187" i="15"/>
  <c r="AB324" i="15"/>
  <c r="AE323" i="15"/>
  <c r="AB340" i="15"/>
  <c r="AE339" i="15"/>
  <c r="AE65" i="15"/>
  <c r="AB66" i="15"/>
  <c r="AB234" i="15"/>
  <c r="AE233" i="15"/>
  <c r="AE168" i="15"/>
  <c r="AB169" i="15"/>
  <c r="AE202" i="15"/>
  <c r="AB203" i="15"/>
  <c r="AE51" i="15"/>
  <c r="AB52" i="15"/>
  <c r="AB308" i="15"/>
  <c r="AE307" i="15"/>
  <c r="AE308" i="15" l="1"/>
  <c r="AB309" i="15"/>
  <c r="AE234" i="15"/>
  <c r="AB235" i="15"/>
  <c r="AE340" i="15"/>
  <c r="AB341" i="15"/>
  <c r="AE52" i="15"/>
  <c r="AB53" i="15"/>
  <c r="AE53" i="15" s="1"/>
  <c r="AE169" i="15"/>
  <c r="AB170" i="15"/>
  <c r="AB67" i="15"/>
  <c r="AE66" i="15"/>
  <c r="AE324" i="15"/>
  <c r="AB325" i="15"/>
  <c r="AB294" i="15"/>
  <c r="AE294" i="15" s="1"/>
  <c r="AE293" i="15"/>
  <c r="AE203" i="15"/>
  <c r="AB204" i="15"/>
  <c r="AE187" i="15"/>
  <c r="AB188" i="15"/>
  <c r="AB156" i="15"/>
  <c r="AE156" i="15" s="1"/>
  <c r="AE155" i="15"/>
  <c r="AE188" i="15" l="1"/>
  <c r="AB189" i="15"/>
  <c r="AE189" i="15" s="1"/>
  <c r="AB236" i="15"/>
  <c r="AE236" i="15" s="1"/>
  <c r="AE235" i="15"/>
  <c r="AB68" i="15"/>
  <c r="AE67" i="15"/>
  <c r="AE204" i="15"/>
  <c r="AB205" i="15"/>
  <c r="AE205" i="15" s="1"/>
  <c r="AB326" i="15"/>
  <c r="AE326" i="15" s="1"/>
  <c r="AE325" i="15"/>
  <c r="AE170" i="15"/>
  <c r="AB171" i="15"/>
  <c r="AB342" i="15"/>
  <c r="AE342" i="15" s="1"/>
  <c r="AE341" i="15"/>
  <c r="AB310" i="15"/>
  <c r="AE310" i="15" s="1"/>
  <c r="AE309" i="15"/>
  <c r="AB69" i="15" l="1"/>
  <c r="AE69" i="15" s="1"/>
  <c r="AE68" i="15"/>
  <c r="N3" i="15" s="1"/>
  <c r="K3" i="15" s="1"/>
  <c r="AE171" i="15"/>
  <c r="AB172" i="15"/>
  <c r="AE172" i="15" s="1"/>
  <c r="J64" i="15" s="1"/>
  <c r="G64" i="15" s="1"/>
  <c r="F4" i="15" l="1"/>
  <c r="R18" i="15"/>
  <c r="O18" i="15" s="1"/>
  <c r="F50" i="15"/>
  <c r="C50" i="15" s="1"/>
  <c r="N61" i="15"/>
  <c r="K61" i="15" s="1"/>
  <c r="Z57" i="15"/>
  <c r="V37" i="15"/>
  <c r="S37" i="15" s="1"/>
  <c r="N64" i="15"/>
  <c r="K64" i="15" s="1"/>
  <c r="F55" i="15"/>
  <c r="C55" i="15" s="1"/>
  <c r="R20" i="15"/>
  <c r="O20" i="15" s="1"/>
  <c r="F64" i="15"/>
  <c r="C64" i="15" s="1"/>
  <c r="Z22" i="15"/>
  <c r="W22" i="15" s="1"/>
  <c r="F54" i="15"/>
  <c r="C54" i="15" s="1"/>
  <c r="J38" i="15"/>
  <c r="G38" i="15" s="1"/>
  <c r="V25" i="15"/>
  <c r="S25" i="15" s="1"/>
  <c r="F29" i="15"/>
  <c r="Z56" i="15"/>
  <c r="R57" i="15"/>
  <c r="O57" i="15" s="1"/>
  <c r="Z42" i="15"/>
  <c r="V51" i="15"/>
  <c r="J8" i="15"/>
  <c r="J10" i="15"/>
  <c r="Z5" i="15"/>
  <c r="W5" i="15" s="1"/>
  <c r="F20" i="15"/>
  <c r="N51" i="15"/>
  <c r="K51" i="15" s="1"/>
  <c r="J59" i="15"/>
  <c r="G59" i="15" s="1"/>
  <c r="V48" i="15"/>
  <c r="F45" i="15"/>
  <c r="C45" i="15" s="1"/>
  <c r="J12" i="15"/>
  <c r="R41" i="15"/>
  <c r="O41" i="15" s="1"/>
  <c r="F46" i="15"/>
  <c r="C46" i="15" s="1"/>
  <c r="V11" i="15"/>
  <c r="S11" i="15" s="1"/>
  <c r="J65" i="15"/>
  <c r="G65" i="15" s="1"/>
  <c r="N8" i="15"/>
  <c r="K8" i="15" s="1"/>
  <c r="Z45" i="15"/>
  <c r="N63" i="15"/>
  <c r="K63" i="15" s="1"/>
  <c r="N66" i="15"/>
  <c r="K66" i="15" s="1"/>
  <c r="J55" i="15"/>
  <c r="G55" i="15" s="1"/>
  <c r="N32" i="15"/>
  <c r="K32" i="15" s="1"/>
  <c r="J21" i="15"/>
  <c r="G21" i="15" s="1"/>
  <c r="V5" i="15"/>
  <c r="S5" i="15" s="1"/>
  <c r="V8" i="15"/>
  <c r="S8" i="15" s="1"/>
  <c r="Z19" i="15"/>
  <c r="W19" i="15" s="1"/>
  <c r="V62" i="15"/>
  <c r="R11" i="15"/>
  <c r="O11" i="15" s="1"/>
  <c r="N23" i="15"/>
  <c r="K23" i="15" s="1"/>
  <c r="R32" i="15"/>
  <c r="O32" i="15" s="1"/>
  <c r="V12" i="15"/>
  <c r="S12" i="15" s="1"/>
  <c r="F11" i="15"/>
  <c r="F14" i="15"/>
  <c r="Z51" i="15"/>
  <c r="V17" i="15"/>
  <c r="S17" i="15" s="1"/>
  <c r="R39" i="15"/>
  <c r="O39" i="15" s="1"/>
  <c r="Z15" i="15"/>
  <c r="W15" i="15" s="1"/>
  <c r="R48" i="15"/>
  <c r="O48" i="15" s="1"/>
  <c r="Z38" i="15"/>
  <c r="J45" i="15"/>
  <c r="G45" i="15" s="1"/>
  <c r="J19" i="15"/>
  <c r="G19" i="15" s="1"/>
  <c r="J5" i="15"/>
  <c r="F59" i="15"/>
  <c r="C59" i="15" s="1"/>
  <c r="Z40" i="15"/>
  <c r="F5" i="15"/>
  <c r="J44" i="15"/>
  <c r="G44" i="15" s="1"/>
  <c r="J24" i="15"/>
  <c r="G24" i="15" s="1"/>
  <c r="J16" i="15"/>
  <c r="V66" i="15"/>
  <c r="N52" i="15"/>
  <c r="K52" i="15" s="1"/>
  <c r="F27" i="15"/>
  <c r="Z12" i="15"/>
  <c r="W12" i="15" s="1"/>
  <c r="J50" i="15"/>
  <c r="G50" i="15" s="1"/>
  <c r="N55" i="15"/>
  <c r="K55" i="15" s="1"/>
  <c r="N19" i="15"/>
  <c r="K19" i="15" s="1"/>
  <c r="V16" i="15"/>
  <c r="S16" i="15" s="1"/>
  <c r="F66" i="15"/>
  <c r="C66" i="15" s="1"/>
  <c r="R10" i="15"/>
  <c r="O10" i="15" s="1"/>
  <c r="F56" i="15"/>
  <c r="C56" i="15" s="1"/>
  <c r="Z46" i="15"/>
  <c r="R8" i="15"/>
  <c r="O8" i="15" s="1"/>
  <c r="Z10" i="15"/>
  <c r="W10" i="15" s="1"/>
  <c r="J29" i="15"/>
  <c r="G29" i="15" s="1"/>
  <c r="V36" i="15"/>
  <c r="S36" i="15" s="1"/>
  <c r="V26" i="15"/>
  <c r="S26" i="15" s="1"/>
  <c r="R42" i="15"/>
  <c r="O42" i="15" s="1"/>
  <c r="N13" i="15"/>
  <c r="K13" i="15" s="1"/>
  <c r="J14" i="15"/>
  <c r="J13" i="15"/>
  <c r="Z21" i="15"/>
  <c r="W21" i="15" s="1"/>
  <c r="V6" i="15"/>
  <c r="S6" i="15" s="1"/>
  <c r="R45" i="15"/>
  <c r="O45" i="15" s="1"/>
  <c r="F13" i="15"/>
  <c r="Z28" i="15"/>
  <c r="W28" i="15" s="1"/>
  <c r="R3" i="15"/>
  <c r="O3" i="15" s="1"/>
  <c r="R7" i="15"/>
  <c r="O7" i="15" s="1"/>
  <c r="V13" i="15"/>
  <c r="S13" i="15" s="1"/>
  <c r="Z3" i="15"/>
  <c r="W3" i="15" s="1"/>
  <c r="F7" i="15"/>
  <c r="N38" i="15"/>
  <c r="K38" i="15" s="1"/>
  <c r="R37" i="15"/>
  <c r="O37" i="15" s="1"/>
  <c r="N62" i="15"/>
  <c r="K62" i="15" s="1"/>
  <c r="Z39" i="15"/>
  <c r="F26" i="15"/>
  <c r="R65" i="15"/>
  <c r="O65" i="15" s="1"/>
  <c r="N60" i="15"/>
  <c r="K60" i="15" s="1"/>
  <c r="R40" i="15"/>
  <c r="O40" i="15" s="1"/>
  <c r="J25" i="15"/>
  <c r="G25" i="15" s="1"/>
  <c r="R25" i="15"/>
  <c r="O25" i="15" s="1"/>
  <c r="J57" i="15"/>
  <c r="G57" i="15" s="1"/>
  <c r="J32" i="15"/>
  <c r="G32" i="15" s="1"/>
  <c r="V24" i="15"/>
  <c r="S24" i="15" s="1"/>
  <c r="Z63" i="15"/>
  <c r="F62" i="15"/>
  <c r="C62" i="15" s="1"/>
  <c r="V43" i="15"/>
  <c r="F15" i="15"/>
  <c r="N65" i="15"/>
  <c r="K65" i="15" s="1"/>
  <c r="V52" i="15"/>
  <c r="R28" i="15"/>
  <c r="O28" i="15" s="1"/>
  <c r="J63" i="15"/>
  <c r="G63" i="15" s="1"/>
  <c r="N47" i="15"/>
  <c r="K47" i="15" s="1"/>
  <c r="V58" i="15"/>
  <c r="V29" i="15"/>
  <c r="S29" i="15" s="1"/>
  <c r="N28" i="15"/>
  <c r="K28" i="15" s="1"/>
  <c r="F28" i="15"/>
  <c r="R64" i="15"/>
  <c r="O64" i="15" s="1"/>
  <c r="N5" i="15"/>
  <c r="K5" i="15" s="1"/>
  <c r="F60" i="15"/>
  <c r="C60" i="15" s="1"/>
  <c r="J49" i="15"/>
  <c r="G49" i="15" s="1"/>
  <c r="F38" i="15"/>
  <c r="C38" i="15" s="1"/>
  <c r="J27" i="15"/>
  <c r="G27" i="15" s="1"/>
  <c r="N29" i="15"/>
  <c r="K29" i="15" s="1"/>
  <c r="Z61" i="15"/>
  <c r="Z17" i="15"/>
  <c r="W17" i="15" s="1"/>
  <c r="J15" i="15"/>
  <c r="F31" i="15"/>
  <c r="F18" i="15"/>
  <c r="F48" i="15"/>
  <c r="C48" i="15" s="1"/>
  <c r="J11" i="15"/>
  <c r="Z59" i="15"/>
  <c r="Z52" i="15"/>
  <c r="R19" i="15"/>
  <c r="O19" i="15" s="1"/>
  <c r="F51" i="15"/>
  <c r="C51" i="15" s="1"/>
  <c r="F53" i="15"/>
  <c r="C53" i="15" s="1"/>
  <c r="R59" i="15"/>
  <c r="O59" i="15" s="1"/>
  <c r="F16" i="15"/>
  <c r="Z37" i="15"/>
  <c r="F8" i="15"/>
  <c r="Z65" i="15"/>
  <c r="R17" i="15"/>
  <c r="O17" i="15" s="1"/>
  <c r="J47" i="15"/>
  <c r="G47" i="15" s="1"/>
  <c r="J61" i="15"/>
  <c r="G61" i="15" s="1"/>
  <c r="J48" i="15"/>
  <c r="G48" i="15" s="1"/>
  <c r="Z64" i="15"/>
  <c r="N10" i="15"/>
  <c r="K10" i="15" s="1"/>
  <c r="R62" i="15"/>
  <c r="O62" i="15" s="1"/>
  <c r="V64" i="15"/>
  <c r="Z49" i="15"/>
  <c r="F44" i="15"/>
  <c r="C44" i="15" s="1"/>
  <c r="V56" i="15"/>
  <c r="J46" i="15"/>
  <c r="G46" i="15" s="1"/>
  <c r="F19" i="15"/>
  <c r="N41" i="15"/>
  <c r="K41" i="15" s="1"/>
  <c r="N59" i="15"/>
  <c r="K59" i="15" s="1"/>
  <c r="V53" i="15"/>
  <c r="V19" i="15"/>
  <c r="S19" i="15" s="1"/>
  <c r="R55" i="15"/>
  <c r="O55" i="15" s="1"/>
  <c r="R26" i="15"/>
  <c r="O26" i="15" s="1"/>
  <c r="V60" i="15"/>
  <c r="R49" i="15"/>
  <c r="O49" i="15" s="1"/>
  <c r="Z20" i="15"/>
  <c r="W20" i="15" s="1"/>
  <c r="N25" i="15"/>
  <c r="K25" i="15" s="1"/>
  <c r="R16" i="15"/>
  <c r="O16" i="15" s="1"/>
  <c r="F6" i="15"/>
  <c r="Z13" i="15"/>
  <c r="W13" i="15" s="1"/>
  <c r="Z18" i="15"/>
  <c r="W18" i="15" s="1"/>
  <c r="V31" i="15"/>
  <c r="S31" i="15" s="1"/>
  <c r="N26" i="15"/>
  <c r="K26" i="15" s="1"/>
  <c r="J20" i="15"/>
  <c r="G20" i="15" s="1"/>
  <c r="J6" i="15"/>
  <c r="R6" i="15"/>
  <c r="O6" i="15" s="1"/>
  <c r="N6" i="15"/>
  <c r="K6" i="15" s="1"/>
  <c r="J3" i="15"/>
  <c r="V4" i="15"/>
  <c r="S4" i="15" s="1"/>
  <c r="N7" i="15"/>
  <c r="K7" i="15" s="1"/>
  <c r="R61" i="15"/>
  <c r="O61" i="15" s="1"/>
  <c r="Z66" i="15"/>
  <c r="V47" i="15"/>
  <c r="V59" i="15"/>
  <c r="N20" i="15"/>
  <c r="K20" i="15" s="1"/>
  <c r="V65" i="15"/>
  <c r="J23" i="15"/>
  <c r="G23" i="15" s="1"/>
  <c r="V45" i="15"/>
  <c r="V50" i="15"/>
  <c r="N12" i="15"/>
  <c r="K12" i="15" s="1"/>
  <c r="F17" i="15"/>
  <c r="V22" i="15"/>
  <c r="S22" i="15" s="1"/>
  <c r="R31" i="15"/>
  <c r="O31" i="15" s="1"/>
  <c r="V28" i="15"/>
  <c r="S28" i="15" s="1"/>
  <c r="Z44" i="15"/>
  <c r="R44" i="15"/>
  <c r="O44" i="15" s="1"/>
  <c r="R38" i="15"/>
  <c r="O38" i="15" s="1"/>
  <c r="Z24" i="15"/>
  <c r="W24" i="15" s="1"/>
  <c r="N57" i="15"/>
  <c r="K57" i="15" s="1"/>
  <c r="V41" i="15"/>
  <c r="S41" i="15" s="1"/>
  <c r="Z48" i="15"/>
  <c r="N54" i="15"/>
  <c r="K54" i="15" s="1"/>
  <c r="J30" i="15"/>
  <c r="G30" i="15" s="1"/>
  <c r="F65" i="15"/>
  <c r="C65" i="15" s="1"/>
  <c r="F22" i="15"/>
  <c r="R50" i="15"/>
  <c r="O50" i="15" s="1"/>
  <c r="V33" i="15"/>
  <c r="S33" i="15" s="1"/>
  <c r="R22" i="15"/>
  <c r="O22" i="15" s="1"/>
  <c r="N44" i="15"/>
  <c r="Z8" i="15"/>
  <c r="W8" i="15" s="1"/>
  <c r="V20" i="15"/>
  <c r="S20" i="15" s="1"/>
  <c r="R23" i="15"/>
  <c r="O23" i="15" s="1"/>
  <c r="F23" i="15"/>
  <c r="Z55" i="15"/>
  <c r="F24" i="15"/>
  <c r="V15" i="15"/>
  <c r="S15" i="15" s="1"/>
  <c r="N11" i="15"/>
  <c r="K11" i="15" s="1"/>
  <c r="N21" i="15"/>
  <c r="K21" i="15" s="1"/>
  <c r="F30" i="15"/>
  <c r="J28" i="15"/>
  <c r="G28" i="15" s="1"/>
  <c r="J18" i="15"/>
  <c r="F12" i="15"/>
  <c r="F63" i="15"/>
  <c r="C63" i="15" s="1"/>
  <c r="Z31" i="15"/>
  <c r="W31" i="15" s="1"/>
  <c r="Z53" i="15"/>
  <c r="N53" i="15"/>
  <c r="K53" i="15" s="1"/>
  <c r="R52" i="15"/>
  <c r="O52" i="15" s="1"/>
  <c r="Z36" i="15"/>
  <c r="V54" i="15"/>
  <c r="Z27" i="15"/>
  <c r="W27" i="15" s="1"/>
  <c r="V18" i="15"/>
  <c r="S18" i="15" s="1"/>
  <c r="F10" i="15"/>
  <c r="V27" i="15"/>
  <c r="S27" i="15" s="1"/>
  <c r="N56" i="15"/>
  <c r="K56" i="15" s="1"/>
  <c r="J36" i="15"/>
  <c r="G36" i="15" s="1"/>
  <c r="F42" i="15"/>
  <c r="C42" i="15" s="1"/>
  <c r="N42" i="15"/>
  <c r="K42" i="15" s="1"/>
  <c r="N27" i="15"/>
  <c r="K27" i="15" s="1"/>
  <c r="Z60" i="15"/>
  <c r="R53" i="15"/>
  <c r="O53" i="15" s="1"/>
  <c r="F36" i="15"/>
  <c r="C36" i="15" s="1"/>
  <c r="Z30" i="15"/>
  <c r="W30" i="15" s="1"/>
  <c r="J60" i="15"/>
  <c r="G60" i="15" s="1"/>
  <c r="J31" i="15"/>
  <c r="G31" i="15" s="1"/>
  <c r="F25" i="15"/>
  <c r="J39" i="15"/>
  <c r="G39" i="15" s="1"/>
  <c r="R63" i="15"/>
  <c r="O63" i="15" s="1"/>
  <c r="V23" i="15"/>
  <c r="S23" i="15" s="1"/>
  <c r="R58" i="15"/>
  <c r="O58" i="15" s="1"/>
  <c r="R33" i="15"/>
  <c r="O33" i="15" s="1"/>
  <c r="V10" i="15"/>
  <c r="S10" i="15" s="1"/>
  <c r="J53" i="15"/>
  <c r="G53" i="15" s="1"/>
  <c r="J33" i="15"/>
  <c r="N31" i="15"/>
  <c r="K31" i="15" s="1"/>
  <c r="J42" i="15"/>
  <c r="G42" i="15" s="1"/>
  <c r="R5" i="15"/>
  <c r="O5" i="15" s="1"/>
  <c r="V46" i="15"/>
  <c r="J43" i="15"/>
  <c r="G43" i="15" s="1"/>
  <c r="Z4" i="15"/>
  <c r="W4" i="15" s="1"/>
  <c r="Z26" i="15"/>
  <c r="W26" i="15" s="1"/>
  <c r="N15" i="15"/>
  <c r="K15" i="15" s="1"/>
  <c r="R4" i="15"/>
  <c r="O4" i="15" s="1"/>
  <c r="R12" i="15"/>
  <c r="O12" i="15" s="1"/>
  <c r="N18" i="15"/>
  <c r="K18" i="15" s="1"/>
  <c r="R9" i="15"/>
  <c r="O9" i="15" s="1"/>
  <c r="N30" i="15"/>
  <c r="K30" i="15" s="1"/>
  <c r="R24" i="15"/>
  <c r="O24" i="15" s="1"/>
  <c r="V3" i="15"/>
  <c r="S3" i="15" s="1"/>
  <c r="R47" i="15"/>
  <c r="O47" i="15" s="1"/>
  <c r="V7" i="15"/>
  <c r="S7" i="15" s="1"/>
  <c r="F3" i="15"/>
  <c r="J9" i="15"/>
  <c r="V14" i="15"/>
  <c r="S14" i="15" s="1"/>
  <c r="Z16" i="15"/>
  <c r="W16" i="15" s="1"/>
  <c r="V38" i="15"/>
  <c r="S38" i="15" s="1"/>
  <c r="J26" i="15"/>
  <c r="G26" i="15" s="1"/>
  <c r="V42" i="15"/>
  <c r="S42" i="15" s="1"/>
  <c r="F21" i="15"/>
  <c r="J52" i="15"/>
  <c r="G52" i="15" s="1"/>
  <c r="N50" i="15"/>
  <c r="K50" i="15" s="1"/>
  <c r="R21" i="15"/>
  <c r="O21" i="15" s="1"/>
  <c r="R14" i="15"/>
  <c r="O14" i="15" s="1"/>
  <c r="N16" i="15"/>
  <c r="K16" i="15" s="1"/>
  <c r="N58" i="15"/>
  <c r="K58" i="15" s="1"/>
  <c r="Z41" i="15"/>
  <c r="V21" i="15"/>
  <c r="S21" i="15" s="1"/>
  <c r="V32" i="15"/>
  <c r="S32" i="15" s="1"/>
  <c r="N46" i="15"/>
  <c r="K46" i="15" s="1"/>
  <c r="V44" i="15"/>
  <c r="F40" i="15"/>
  <c r="C40" i="15" s="1"/>
  <c r="F49" i="15"/>
  <c r="C49" i="15" s="1"/>
  <c r="Z25" i="15"/>
  <c r="W25" i="15" s="1"/>
  <c r="J58" i="15"/>
  <c r="G58" i="15" s="1"/>
  <c r="F52" i="15"/>
  <c r="C52" i="15" s="1"/>
  <c r="F43" i="15"/>
  <c r="C43" i="15" s="1"/>
  <c r="Z47" i="15"/>
  <c r="J37" i="15"/>
  <c r="G37" i="15" s="1"/>
  <c r="R60" i="15"/>
  <c r="O60" i="15" s="1"/>
  <c r="R46" i="15"/>
  <c r="O46" i="15" s="1"/>
  <c r="V61" i="15"/>
  <c r="R51" i="15"/>
  <c r="O51" i="15" s="1"/>
  <c r="R30" i="15"/>
  <c r="O30" i="15" s="1"/>
  <c r="Z11" i="15"/>
  <c r="W11" i="15" s="1"/>
  <c r="J40" i="15"/>
  <c r="G40" i="15" s="1"/>
  <c r="N24" i="15"/>
  <c r="K24" i="15" s="1"/>
  <c r="N22" i="15"/>
  <c r="K22" i="15" s="1"/>
  <c r="Z43" i="15"/>
  <c r="J41" i="15"/>
  <c r="G41" i="15" s="1"/>
  <c r="Z54" i="15"/>
  <c r="V63" i="15"/>
  <c r="F61" i="15"/>
  <c r="C61" i="15" s="1"/>
  <c r="N14" i="15"/>
  <c r="K14" i="15" s="1"/>
  <c r="R15" i="15"/>
  <c r="O15" i="15" s="1"/>
  <c r="V55" i="15"/>
  <c r="N40" i="15"/>
  <c r="K40" i="15" s="1"/>
  <c r="F39" i="15"/>
  <c r="C39" i="15" s="1"/>
  <c r="F57" i="15"/>
  <c r="C57" i="15" s="1"/>
  <c r="N48" i="15"/>
  <c r="K48" i="15" s="1"/>
  <c r="J51" i="15"/>
  <c r="G51" i="15" s="1"/>
  <c r="N45" i="15"/>
  <c r="K45" i="15" s="1"/>
  <c r="F47" i="15"/>
  <c r="C47" i="15" s="1"/>
  <c r="V30" i="15"/>
  <c r="S30" i="15" s="1"/>
  <c r="F37" i="15"/>
  <c r="C37" i="15" s="1"/>
  <c r="Z62" i="15"/>
  <c r="N49" i="15"/>
  <c r="K49" i="15" s="1"/>
  <c r="F58" i="15"/>
  <c r="C58" i="15" s="1"/>
  <c r="Z58" i="15"/>
  <c r="Z29" i="15"/>
  <c r="W29" i="15" s="1"/>
  <c r="J54" i="15"/>
  <c r="G54" i="15" s="1"/>
  <c r="R56" i="15"/>
  <c r="O56" i="15" s="1"/>
  <c r="V39" i="15"/>
  <c r="S39" i="15" s="1"/>
  <c r="R54" i="15"/>
  <c r="O54" i="15" s="1"/>
  <c r="V57" i="15"/>
  <c r="J56" i="15"/>
  <c r="G56" i="15" s="1"/>
  <c r="N39" i="15"/>
  <c r="K39" i="15" s="1"/>
  <c r="R36" i="15"/>
  <c r="O36" i="15" s="1"/>
  <c r="J62" i="15"/>
  <c r="G62" i="15" s="1"/>
  <c r="Z23" i="15"/>
  <c r="W23" i="15" s="1"/>
  <c r="V40" i="15"/>
  <c r="S40" i="15" s="1"/>
  <c r="Z14" i="15"/>
  <c r="W14" i="15" s="1"/>
  <c r="F41" i="15"/>
  <c r="C41" i="15" s="1"/>
  <c r="R29" i="15"/>
  <c r="O29" i="15" s="1"/>
  <c r="R13" i="15"/>
  <c r="O13" i="15" s="1"/>
  <c r="J22" i="15"/>
  <c r="G22" i="15" s="1"/>
  <c r="R43" i="15"/>
  <c r="O43" i="15" s="1"/>
  <c r="J17" i="15"/>
  <c r="Z9" i="15"/>
  <c r="W9" i="15" s="1"/>
  <c r="N4" i="15"/>
  <c r="K4" i="15" s="1"/>
  <c r="F32" i="15"/>
  <c r="F9" i="15"/>
  <c r="N17" i="15"/>
  <c r="K17" i="15" s="1"/>
  <c r="N9" i="15"/>
  <c r="K9" i="15" s="1"/>
  <c r="N37" i="15"/>
  <c r="Z6" i="15"/>
  <c r="W6" i="15" s="1"/>
  <c r="J4" i="15"/>
  <c r="V9" i="15"/>
  <c r="S9" i="15" s="1"/>
  <c r="Z7" i="15"/>
  <c r="W7" i="15" s="1"/>
  <c r="J7" i="15"/>
  <c r="K37" i="15" l="1"/>
  <c r="K36" i="15"/>
  <c r="K44" i="15"/>
  <c r="K43" i="15"/>
  <c r="S17" i="9" l="1"/>
  <c r="R17" i="9"/>
  <c r="Q17" i="9"/>
  <c r="P17" i="9"/>
  <c r="O17" i="9"/>
  <c r="N17" i="9"/>
  <c r="M17" i="9"/>
  <c r="L17" i="9"/>
  <c r="K17" i="9"/>
  <c r="J17" i="9"/>
  <c r="I17" i="9"/>
  <c r="H17" i="9"/>
  <c r="G17" i="9"/>
  <c r="F17" i="9"/>
  <c r="E17" i="9"/>
  <c r="D17" i="9"/>
  <c r="C17" i="9"/>
  <c r="V13" i="9"/>
  <c r="U13" i="9"/>
  <c r="T13" i="9"/>
  <c r="S13" i="9"/>
  <c r="R13" i="9"/>
  <c r="Q13" i="9"/>
  <c r="P13" i="9"/>
  <c r="O13" i="9"/>
  <c r="N13" i="9"/>
  <c r="M13" i="9"/>
  <c r="L13" i="9"/>
  <c r="K13" i="9"/>
  <c r="J13" i="9"/>
  <c r="I13" i="9"/>
  <c r="H13" i="9"/>
  <c r="G13" i="9"/>
  <c r="F13" i="9"/>
  <c r="E13" i="9"/>
  <c r="D13" i="9"/>
  <c r="C13" i="9"/>
  <c r="N16" i="9"/>
  <c r="H16" i="9"/>
  <c r="C16" i="9"/>
  <c r="O12" i="9"/>
  <c r="I12" i="9"/>
  <c r="C12" i="9"/>
  <c r="U3" i="13"/>
  <c r="R3" i="13"/>
  <c r="O3" i="13"/>
  <c r="L3" i="13"/>
  <c r="I3" i="13"/>
  <c r="F3" i="13"/>
  <c r="U3" i="12"/>
  <c r="R3" i="12"/>
  <c r="O3" i="12"/>
  <c r="L3" i="12"/>
  <c r="I3" i="12"/>
  <c r="F3" i="12"/>
  <c r="U3" i="11"/>
  <c r="U66" i="11" s="1"/>
  <c r="R3" i="11"/>
  <c r="R66" i="11" s="1"/>
  <c r="O3" i="11"/>
  <c r="O66" i="11" s="1"/>
  <c r="L3" i="11"/>
  <c r="L66" i="11" s="1"/>
  <c r="I3" i="11"/>
  <c r="I66" i="11" s="1"/>
  <c r="F3" i="11"/>
  <c r="F66" i="11" s="1"/>
  <c r="C27" i="9" l="1"/>
  <c r="C39" i="9" s="1"/>
  <c r="C51" i="9" s="1"/>
  <c r="C16" i="7"/>
  <c r="H24" i="9"/>
  <c r="H36" i="9" s="1"/>
  <c r="H48" i="9" s="1"/>
  <c r="H9" i="7"/>
  <c r="P24" i="9"/>
  <c r="P36" i="9" s="1"/>
  <c r="P48" i="9" s="1"/>
  <c r="P9" i="7"/>
  <c r="D28" i="9"/>
  <c r="D40" i="9" s="1"/>
  <c r="D52" i="9" s="1"/>
  <c r="D17" i="7"/>
  <c r="L28" i="9"/>
  <c r="L40" i="9" s="1"/>
  <c r="L52" i="9" s="1"/>
  <c r="L17" i="7"/>
  <c r="H27" i="9"/>
  <c r="H39" i="9" s="1"/>
  <c r="H51" i="9" s="1"/>
  <c r="H16" i="7"/>
  <c r="I24" i="9"/>
  <c r="I36" i="9" s="1"/>
  <c r="I48" i="9" s="1"/>
  <c r="I9" i="7"/>
  <c r="Q24" i="9"/>
  <c r="Q36" i="9" s="1"/>
  <c r="Q48" i="9" s="1"/>
  <c r="Q9" i="7"/>
  <c r="E28" i="9"/>
  <c r="E40" i="9" s="1"/>
  <c r="E52" i="9" s="1"/>
  <c r="E17" i="7"/>
  <c r="M28" i="9"/>
  <c r="M40" i="9" s="1"/>
  <c r="M52" i="9" s="1"/>
  <c r="M17" i="7"/>
  <c r="N27" i="9"/>
  <c r="N39" i="9" s="1"/>
  <c r="N51" i="9" s="1"/>
  <c r="N16" i="7"/>
  <c r="J24" i="9"/>
  <c r="J36" i="9" s="1"/>
  <c r="J48" i="9" s="1"/>
  <c r="J9" i="7"/>
  <c r="R24" i="9"/>
  <c r="R36" i="9" s="1"/>
  <c r="R48" i="9" s="1"/>
  <c r="R9" i="7"/>
  <c r="F28" i="9"/>
  <c r="F40" i="9" s="1"/>
  <c r="F52" i="9" s="1"/>
  <c r="F17" i="7"/>
  <c r="N28" i="9"/>
  <c r="N40" i="9" s="1"/>
  <c r="N52" i="9" s="1"/>
  <c r="N17" i="7"/>
  <c r="C24" i="9"/>
  <c r="C36" i="9" s="1"/>
  <c r="C48" i="9" s="1"/>
  <c r="C9" i="7"/>
  <c r="K24" i="9"/>
  <c r="K36" i="9" s="1"/>
  <c r="K48" i="9" s="1"/>
  <c r="K9" i="7"/>
  <c r="S24" i="9"/>
  <c r="S36" i="9" s="1"/>
  <c r="S48" i="9" s="1"/>
  <c r="S9" i="7"/>
  <c r="G28" i="9"/>
  <c r="G40" i="9" s="1"/>
  <c r="G52" i="9" s="1"/>
  <c r="G17" i="7"/>
  <c r="O28" i="9"/>
  <c r="O40" i="9" s="1"/>
  <c r="O52" i="9" s="1"/>
  <c r="O17" i="7"/>
  <c r="D24" i="9"/>
  <c r="D36" i="9" s="1"/>
  <c r="D48" i="9" s="1"/>
  <c r="D9" i="7"/>
  <c r="L24" i="9"/>
  <c r="L36" i="9" s="1"/>
  <c r="L48" i="9" s="1"/>
  <c r="L9" i="7"/>
  <c r="T24" i="9"/>
  <c r="T36" i="9" s="1"/>
  <c r="T48" i="9" s="1"/>
  <c r="T9" i="7"/>
  <c r="H28" i="9"/>
  <c r="H40" i="9" s="1"/>
  <c r="H52" i="9" s="1"/>
  <c r="H17" i="7"/>
  <c r="P28" i="9"/>
  <c r="P40" i="9" s="1"/>
  <c r="P52" i="9" s="1"/>
  <c r="P17" i="7"/>
  <c r="C23" i="9"/>
  <c r="C35" i="9" s="1"/>
  <c r="C47" i="9" s="1"/>
  <c r="C8" i="7"/>
  <c r="E24" i="9"/>
  <c r="E36" i="9" s="1"/>
  <c r="E48" i="9" s="1"/>
  <c r="E9" i="7"/>
  <c r="M24" i="9"/>
  <c r="M36" i="9" s="1"/>
  <c r="M48" i="9" s="1"/>
  <c r="M9" i="7"/>
  <c r="U24" i="9"/>
  <c r="U36" i="9" s="1"/>
  <c r="U48" i="9" s="1"/>
  <c r="U9" i="7"/>
  <c r="I28" i="9"/>
  <c r="I40" i="9" s="1"/>
  <c r="I52" i="9" s="1"/>
  <c r="I17" i="7"/>
  <c r="Q28" i="9"/>
  <c r="Q40" i="9" s="1"/>
  <c r="Q52" i="9" s="1"/>
  <c r="Q17" i="7"/>
  <c r="I23" i="9"/>
  <c r="I35" i="9" s="1"/>
  <c r="I47" i="9" s="1"/>
  <c r="I8" i="7"/>
  <c r="F24" i="9"/>
  <c r="F36" i="9" s="1"/>
  <c r="F48" i="9" s="1"/>
  <c r="F9" i="7"/>
  <c r="N24" i="9"/>
  <c r="N36" i="9" s="1"/>
  <c r="N48" i="9" s="1"/>
  <c r="N9" i="7"/>
  <c r="V24" i="9"/>
  <c r="V36" i="9" s="1"/>
  <c r="V48" i="9" s="1"/>
  <c r="V9" i="7"/>
  <c r="J28" i="9"/>
  <c r="J40" i="9" s="1"/>
  <c r="J52" i="9" s="1"/>
  <c r="J17" i="7"/>
  <c r="R28" i="9"/>
  <c r="R40" i="9" s="1"/>
  <c r="R52" i="9" s="1"/>
  <c r="R17" i="7"/>
  <c r="O23" i="9"/>
  <c r="O35" i="9" s="1"/>
  <c r="O47" i="9" s="1"/>
  <c r="O8" i="7"/>
  <c r="G24" i="9"/>
  <c r="G36" i="9" s="1"/>
  <c r="G48" i="9" s="1"/>
  <c r="G9" i="7"/>
  <c r="O24" i="9"/>
  <c r="O36" i="9" s="1"/>
  <c r="O48" i="9" s="1"/>
  <c r="O9" i="7"/>
  <c r="C28" i="9"/>
  <c r="C40" i="9" s="1"/>
  <c r="C52" i="9" s="1"/>
  <c r="C17" i="7"/>
  <c r="K28" i="9"/>
  <c r="K40" i="9" s="1"/>
  <c r="K52" i="9" s="1"/>
  <c r="K17" i="7"/>
  <c r="S28" i="9"/>
  <c r="S40" i="9" s="1"/>
  <c r="S52" i="9" s="1"/>
  <c r="S17" i="7"/>
  <c r="V65" i="3"/>
  <c r="V66" i="3" s="1"/>
  <c r="V69" i="3" l="1"/>
  <c r="V70" i="3" s="1"/>
  <c r="V67" i="3"/>
  <c r="V68" i="3" s="1"/>
  <c r="U69" i="3"/>
  <c r="U70" i="3" s="1"/>
  <c r="U67" i="3"/>
  <c r="U68" i="3" s="1"/>
  <c r="U65" i="3"/>
  <c r="U66" i="3" s="1"/>
  <c r="T70" i="3"/>
  <c r="T68" i="3"/>
  <c r="T66" i="3"/>
  <c r="S65" i="3"/>
  <c r="S66" i="3" s="1"/>
  <c r="S69" i="3"/>
  <c r="S70" i="3" s="1"/>
  <c r="S67" i="3"/>
  <c r="S68" i="3" s="1"/>
  <c r="R69" i="3"/>
  <c r="R70" i="3" s="1"/>
  <c r="R67" i="3"/>
  <c r="R68" i="3" s="1"/>
  <c r="R65" i="3"/>
  <c r="R66" i="3" s="1"/>
  <c r="Q70" i="3"/>
  <c r="Q68" i="3"/>
  <c r="Q66" i="3"/>
  <c r="O69" i="3"/>
  <c r="O70" i="3" s="1"/>
  <c r="O65" i="3"/>
  <c r="O66" i="3" s="1"/>
  <c r="P65" i="3"/>
  <c r="P66" i="3" s="1"/>
  <c r="P67" i="3"/>
  <c r="P68" i="3" s="1"/>
  <c r="O67" i="3"/>
  <c r="O68" i="3" s="1"/>
  <c r="N70" i="3"/>
  <c r="N68" i="3"/>
  <c r="N66" i="3"/>
  <c r="M65" i="3"/>
  <c r="M66" i="3" s="1"/>
  <c r="K66" i="3"/>
  <c r="K68" i="3"/>
  <c r="K70" i="3"/>
  <c r="L67" i="3"/>
  <c r="L68" i="3" s="1"/>
  <c r="M71" i="3"/>
  <c r="M72" i="3" s="1"/>
  <c r="M69" i="3"/>
  <c r="M70" i="3" s="1"/>
  <c r="M67" i="3"/>
  <c r="M68" i="3" s="1"/>
  <c r="L71" i="3"/>
  <c r="L72" i="3" s="1"/>
  <c r="L69" i="3"/>
  <c r="L70" i="3" s="1"/>
  <c r="L65" i="3"/>
  <c r="L66" i="3" s="1"/>
  <c r="W70" i="3"/>
  <c r="W68" i="3"/>
  <c r="W66" i="3"/>
  <c r="I67" i="3"/>
  <c r="I68" i="3" s="1"/>
  <c r="U63" i="3"/>
  <c r="R63" i="3"/>
  <c r="O63" i="3"/>
  <c r="L63" i="3"/>
  <c r="I63" i="3"/>
  <c r="J69" i="3"/>
  <c r="J70" i="3" s="1"/>
  <c r="J67" i="3"/>
  <c r="J68" i="3" s="1"/>
  <c r="J65" i="3"/>
  <c r="J66" i="3" s="1"/>
  <c r="I69" i="3"/>
  <c r="I70" i="3" s="1"/>
  <c r="I65" i="3"/>
  <c r="I66" i="3" s="1"/>
  <c r="H70" i="3"/>
  <c r="H68" i="3"/>
  <c r="H66" i="3"/>
  <c r="G69" i="3"/>
  <c r="G70" i="3" s="1"/>
  <c r="G67" i="3"/>
  <c r="G68" i="3" s="1"/>
  <c r="G65" i="3"/>
  <c r="G66" i="3" s="1"/>
  <c r="F69" i="3"/>
  <c r="F70" i="3" s="1"/>
  <c r="F67" i="3"/>
  <c r="F68" i="3" s="1"/>
  <c r="F65" i="3"/>
  <c r="F66" i="3" s="1"/>
  <c r="U3" i="3"/>
  <c r="U61" i="3" s="1"/>
  <c r="R3" i="3"/>
  <c r="R61" i="3" s="1"/>
  <c r="O3" i="3"/>
  <c r="O61" i="3" s="1"/>
  <c r="L3" i="3"/>
  <c r="L61" i="3" s="1"/>
  <c r="I3" i="3"/>
  <c r="I61" i="3" s="1"/>
  <c r="F3" i="3"/>
  <c r="F61" i="3" s="1"/>
  <c r="D14" i="7" l="1"/>
  <c r="E14" i="7"/>
  <c r="G14" i="7"/>
  <c r="C14" i="7"/>
  <c r="F14" i="7"/>
</calcChain>
</file>

<file path=xl/comments1.xml><?xml version="1.0" encoding="utf-8"?>
<comments xmlns="http://schemas.openxmlformats.org/spreadsheetml/2006/main">
  <authors>
    <author>David Guillerme</author>
  </authors>
  <commentList>
    <comment ref="G43" authorId="0">
      <text>
        <r>
          <rPr>
            <b/>
            <sz val="9"/>
            <color indexed="81"/>
            <rFont val="Tahoma"/>
            <family val="2"/>
          </rPr>
          <t>David Guillerme:</t>
        </r>
        <r>
          <rPr>
            <sz val="9"/>
            <color indexed="81"/>
            <rFont val="Tahoma"/>
            <family val="2"/>
          </rPr>
          <t xml:space="preserve">
Comparer le résultat obtenu au résultat attendu - Valider ou invalider une hypothèse</t>
        </r>
      </text>
    </comment>
    <comment ref="R43" authorId="0">
      <text>
        <r>
          <rPr>
            <b/>
            <sz val="9"/>
            <color indexed="81"/>
            <rFont val="Tahoma"/>
            <family val="2"/>
          </rPr>
          <t>David Guillerme:</t>
        </r>
        <r>
          <rPr>
            <sz val="9"/>
            <color indexed="81"/>
            <rFont val="Tahoma"/>
            <family val="2"/>
          </rPr>
          <t xml:space="preserve">
Education au Développement Durable</t>
        </r>
      </text>
    </comment>
    <comment ref="S43" authorId="0">
      <text>
        <r>
          <rPr>
            <b/>
            <sz val="9"/>
            <color indexed="81"/>
            <rFont val="Tahoma"/>
            <family val="2"/>
          </rPr>
          <t>David Guillerme:</t>
        </r>
        <r>
          <rPr>
            <sz val="9"/>
            <color indexed="81"/>
            <rFont val="Tahoma"/>
            <family val="2"/>
          </rPr>
          <t xml:space="preserve">
Etre conscient des comportements favorables à la santé</t>
        </r>
      </text>
    </comment>
  </commentList>
</comments>
</file>

<file path=xl/sharedStrings.xml><?xml version="1.0" encoding="utf-8"?>
<sst xmlns="http://schemas.openxmlformats.org/spreadsheetml/2006/main" count="4338" uniqueCount="160">
  <si>
    <t>Notions</t>
  </si>
  <si>
    <t>Rarement travaillée</t>
  </si>
  <si>
    <t>Paramétrages</t>
  </si>
  <si>
    <t>Activités</t>
  </si>
  <si>
    <t>Bilan</t>
  </si>
  <si>
    <t xml:space="preserve">          Insuffisamment travaillée si &lt; :</t>
  </si>
  <si>
    <t>Semaine ou      date</t>
  </si>
  <si>
    <t>Souvent travaillée si &gt;/=  :</t>
  </si>
  <si>
    <t>http://www.svt.ac-versailles.fr/</t>
  </si>
  <si>
    <t>Les objectifs de l'équipe</t>
  </si>
  <si>
    <t>Cette feuille permet de visualiser le bilan de formation des élèves de votre établissement en fonction des objectifs que vous vous êtes fixés en équipe.</t>
  </si>
  <si>
    <t>DS</t>
  </si>
  <si>
    <t>TP</t>
  </si>
  <si>
    <t>Cours</t>
  </si>
  <si>
    <t>Items</t>
  </si>
  <si>
    <t>Liste des items qui s'affichent dans menus déroulants.</t>
  </si>
  <si>
    <t>Permet de modifier les seuils pour déterminer si une activité a été trop peu travaillée, rarement travaillée ou souvent travaillée. Seuls les chiffres de la première (en rouge) et de la dernière ligne (en vert) sont modifiables.</t>
  </si>
  <si>
    <t>Outil de programmation SVT Collège</t>
  </si>
  <si>
    <t>Communiquer</t>
  </si>
  <si>
    <t>S'informer</t>
  </si>
  <si>
    <t>ED</t>
  </si>
  <si>
    <t>EF</t>
  </si>
  <si>
    <t>ES</t>
  </si>
  <si>
    <t>Auteurs: Muriel Courreges - David Guillerme - Pierre Leveille - Vincent Rabier - Thomas Veillerant</t>
  </si>
  <si>
    <t>Proposer une stratégie pour tester une hypothèse</t>
  </si>
  <si>
    <t>Comparer le résultat obtenu au résultat attendu - Valider ou invalider une hypothèse</t>
  </si>
  <si>
    <t>Bilan de formation collège</t>
  </si>
  <si>
    <t>6ème</t>
  </si>
  <si>
    <t>5ème</t>
  </si>
  <si>
    <t>4ème</t>
  </si>
  <si>
    <t>3ème</t>
  </si>
  <si>
    <t>Caractéristiques de l’environnement proche et répartition des êtres vivants</t>
  </si>
  <si>
    <t>Le peuplement d’un milieu</t>
  </si>
  <si>
    <t>A partir d'un texte</t>
  </si>
  <si>
    <t>A partir d'un tableau</t>
  </si>
  <si>
    <t>A partir d'un graphique</t>
  </si>
  <si>
    <t>A partir d'un schéma structural</t>
  </si>
  <si>
    <t>A partir d'un schéma fonctionnel</t>
  </si>
  <si>
    <t>Manipuler/Mesurer</t>
  </si>
  <si>
    <t>Utiliser une loupe, un microscope</t>
  </si>
  <si>
    <t>Utiliser un instrument de mesure</t>
  </si>
  <si>
    <t>Mettre en œuvre un protocole</t>
  </si>
  <si>
    <t>Réaliser une dissection</t>
  </si>
  <si>
    <t>Utiliser un modèle</t>
  </si>
  <si>
    <t>Réaliser un montage lame/lamelle</t>
  </si>
  <si>
    <t xml:space="preserve"> A l'écrit</t>
  </si>
  <si>
    <t>A l'oral</t>
  </si>
  <si>
    <t>A l'aide d'un graphique</t>
  </si>
  <si>
    <t>A l'aide d'un dessin d'observation</t>
  </si>
  <si>
    <t>A l'aide d'un schéma structural</t>
  </si>
  <si>
    <t>A l'aide d'un schéma fonctionnel</t>
  </si>
  <si>
    <t>A l'aide d'un tableau</t>
  </si>
  <si>
    <t xml:space="preserve">Raisonner, argumenter, pratiquer une démarche expérimentale ou technologique, démontrer </t>
  </si>
  <si>
    <t>Raisonner</t>
  </si>
  <si>
    <t>Formuler un problème</t>
  </si>
  <si>
    <t>Proposer des hypothèses</t>
  </si>
  <si>
    <t>Autonomie et comportements responsables</t>
  </si>
  <si>
    <t>Utiliser les TUICE</t>
  </si>
  <si>
    <t>Utiliser des logiciels</t>
  </si>
  <si>
    <t>Utiliser, gérer des espaces de stockage</t>
  </si>
  <si>
    <t>Saisir et mettre en page un texte</t>
  </si>
  <si>
    <t>Réaliser un diaporama</t>
  </si>
  <si>
    <t>Traiter une image</t>
  </si>
  <si>
    <t>A l'aide d'une image numérique</t>
  </si>
  <si>
    <t>Compétences</t>
  </si>
  <si>
    <t>Evaluations</t>
  </si>
  <si>
    <r>
      <t>Programmation 6</t>
    </r>
    <r>
      <rPr>
        <b/>
        <vertAlign val="superscript"/>
        <sz val="24"/>
        <color theme="0"/>
        <rFont val="Calibri"/>
        <family val="2"/>
        <scheme val="minor"/>
      </rPr>
      <t>ème</t>
    </r>
  </si>
  <si>
    <t>Etre autonome dans son travail</t>
  </si>
  <si>
    <t>S'intégrer et coopérer dans un travail de groupe</t>
  </si>
  <si>
    <t>Respecter des règles de sécurité</t>
  </si>
  <si>
    <t>Savoir s'autoévaluer</t>
  </si>
  <si>
    <t>Paramétrages d'affichage
pour le bilan collège</t>
  </si>
  <si>
    <t>-</t>
  </si>
  <si>
    <t>L’occupation du milieu par les êtres vivants varie au cours des saisons.
Ces variations du peuplement du milieu se caractérisent par : 
- les alternances de formes chez les espèces végétales (semences, bourgeon, organes souterrains) et animales (adultes, larves);
- des comportements chez les espèces animales.
Ces alternances de formes (larve / adulte, graine / plante) sont des modalités du développement des organismes vivants.
L’installation des végétaux dans un milieu est assurée par des formes de dispersion : graines ou spores.
L’envahissement d’un milieu est assuré par certaines parties du végétal impliquées dans la reproduction végétative.
La formation de la graine nécessite le dépôt de pollen sur le pistil de la fleur pour permettre la fécondation.
L’influence de l’Homme peut être :
- directe sur le peuplement (déboisement, ensemencement, chasse, utilisation de pesticides…) ;
- indirecte sur le peuplement (accumulation de déchets, aménagement du territoire, modifications topographiques).</t>
  </si>
  <si>
    <t>Origine de la matière des êtres vivants</t>
  </si>
  <si>
    <t>Tous les organismes vivants sont des producteurs.
Tout organisme vivant produit sa propre matière à partir de celle qu’il prélève dans le milieu.
Les végétaux chlorophylliens n’ont besoin pour se nourrir que de matière minérale, à condition de recevoir de la lumière.
Tous les autres organismes vivants se nourrissent toujours de matière minérale et de matière provenant d’autres organismes vivants.
Le sol abrite des êtres vivants qui, au travers de réseaux alimentaires, transforment les restes d’organismes vivants en matière minérale : ce sont des décomposeurs.
La matière des organismes vivants se transforme en matière minérale. Le sol est composé :
- de microorganismes et restes d’organismes vivants,
- de matière minérale provenant de la transformation des restes d’organismes vivants et des roches du sous sol.</t>
  </si>
  <si>
    <t>Titre de l'activité 1</t>
  </si>
  <si>
    <t>Titre de l'activité 2</t>
  </si>
  <si>
    <t>La production alimentaire par l’élevage ou la culture</t>
  </si>
  <si>
    <t>L’Homme élève des animaux et cultive des végétaux pour se procurer des aliments qui répondent à ses besoins (matières grasses, sucres rapides, sucres lents, protéines). 
Élevage ou culture nécessite une gestion rationnelle.
Des améliorations quantitatives et/ou qualitatives de la production sont obtenues en agissant sur la reproduction, les conditions d’élevage ou de culture, les apports nutritifs.</t>
  </si>
  <si>
    <t>La production alimentaire par une transformation biologique</t>
  </si>
  <si>
    <t>Certains aliments proviennent d’une transformation contrôlée par l’Homme.
Les aliments produits sont issus de la transformation d’une matière première animale ou végétale et répondent aux besoins en aliments de l’Homme (matières grasses, sucres rapides, sucres lents, protéines).
Selon la façon dont les aliments sont transformés, leur goût peut être différent.
L’Homme maîtrise l’utilisation des microorganismes à l’origine de cette transformation.
Une meilleure production est obtenue par :
- l’amélioration de la qualité des matières premières ;
- un choix des micro-organismes employés ;
- un respect des règles d’hygiène.</t>
  </si>
  <si>
    <t>Partie transversale : diversité, parentés et unité des êtres vivants</t>
  </si>
  <si>
    <t>La diversité des espèces est à la base de la biodiversité. Une espèce est un ensemble d'individus qui évoluent conjointement sur le plan héréditaire.
Les organismes vivants sont classés en groupes emboîtés définis uniquement à partir des attributs qu’ils possèdent en commun.
Ces attributs définis par les scientifiques permettent de situer des organismes vivants dans la classification actuelle.
Au niveau microscopique, les organismes  vivants sont constitués de cellules.
La cellule est l'unité d’organisation des êtres vivants.
Certains organismes vivants sont constitués d’une seule cellule, d’autres sont formés d’un nombre souvent très important de cellules.
La cellule possède un noyau, une membrane, du cytoplasme.</t>
  </si>
  <si>
    <t>Avoir conscience des enjeux du DD</t>
  </si>
  <si>
    <t>On distingue dans notre environnement:
- des composantes minérales ;
- divers organismes vivants et leurs restes ;
- des manifestations de l’activité humaine.
Les organismes vivants observés ne sont pas répartis au hasard.
Il existe des interactions entre les organismes vivants et les caractéristiques du milieu, par exemple, la présence d’un sol, la présence d'eau, l'exposition, l’heure du jour.</t>
  </si>
  <si>
    <t>Evaluation Diagnostique</t>
  </si>
  <si>
    <t>Evaluation Formative</t>
  </si>
  <si>
    <t>Evaluation Sommative</t>
  </si>
  <si>
    <t>A partir du réel, d'une photo, d'une vidéo, d'une animation</t>
  </si>
  <si>
    <r>
      <t>Programmation 5</t>
    </r>
    <r>
      <rPr>
        <b/>
        <vertAlign val="superscript"/>
        <sz val="24"/>
        <color theme="0"/>
        <rFont val="Calibri"/>
        <family val="2"/>
        <scheme val="minor"/>
      </rPr>
      <t>ème</t>
    </r>
  </si>
  <si>
    <r>
      <t>Programmation 4</t>
    </r>
    <r>
      <rPr>
        <b/>
        <vertAlign val="superscript"/>
        <sz val="24"/>
        <color theme="0"/>
        <rFont val="Calibri"/>
        <family val="2"/>
        <scheme val="minor"/>
      </rPr>
      <t>ème</t>
    </r>
  </si>
  <si>
    <r>
      <t>Programmation 3</t>
    </r>
    <r>
      <rPr>
        <b/>
        <vertAlign val="superscript"/>
        <sz val="24"/>
        <color theme="0"/>
        <rFont val="Calibri"/>
        <family val="2"/>
        <scheme val="minor"/>
      </rPr>
      <t>ème</t>
    </r>
  </si>
  <si>
    <t>Respiration et occupation des milieux de vie</t>
  </si>
  <si>
    <t>Chez les végétaux comme chez les animaux, la respiration consiste à absorber du dioxygène et à rejeter du dioxyde de carbone. 
La diversité des appareils et des comportements respiratoires permet aux animaux d’occuper différents milieux.
Chez les animaux les échanges gazeux se font entre l’air ou l’eau et l’organisme par l’intermédiaire d’organes respiratoires : poumons, branchies, trachées.
Dans l’eau, la répartition des organismes vivants dépend notamment de la teneur en dioxygène.
L’agitation, la température de l’eau influent sur l’oxygénation du milieu.
L’Homme par son action sur le milieu peut modifier la teneur en dioxygène de l’eau et donc la répartition des organismes vivants. Il agit sur la biodiversité.</t>
  </si>
  <si>
    <t>La production d’énergie nécessaire au fonctionnement des organes</t>
  </si>
  <si>
    <t>Les organes effectuent en permanence des échanges avec le sang : ils y prélèvent des nutriments et du dioxygène ; ils y rejettent des déchets dont le dioxyde de carbone.
La consommation de nutriments et de dioxygène, le rejet de dioxyde de carbone par les organes varient selon leur activité, cela s’accompagne de modifications au niveau de l’organisme (augmentation de la température, des rythmes cardiaque et respiratoire).
Nutriments et dioxygène libèrent de l’énergie utilisable, entre autre, pour le fonctionnement des organes.
L’énergie libérée au cours de la réaction chimique entre les nutriments et du dioxygène, est utilisée pour le fonctionnement des organes et transférée en partie sous forme de chaleur.</t>
  </si>
  <si>
    <t>Le fonctionnement de l’appareil respiratoire</t>
  </si>
  <si>
    <t xml:space="preserve">
Le dioxygène utilisé en permanence par les organes provient de l’air.
L’air pénètre dans le corps humain par le nez ou la bouche ; il est conduit jusqu’aux alvéoles pulmonaires par la trachée, les bronches, les bronchioles.
Au niveau des alvéoles pulmonaires du dioxygène passe de l’air dans le sang.
Des substances nocives, plus ou moins abondantes dans l'environnement, peuvent perturber le fonctionnement de l'appareil respiratoire.
Elles favorisent l’apparition de certaines maladies.</t>
  </si>
  <si>
    <t>La digestion des aliments et le devenir des nutriments</t>
  </si>
  <si>
    <t xml:space="preserve">
Les organes utilisent en permanence des nutriments qui proviennent de la digestion des aliments.
La transformation de la plupart des aliments consommés en nutriments s'effectue dans le tube digestif sous l’action d’enzymes digestives.
Ces transformations chimiques complètent l’action mécanique.
Les nutriments passent dans le sang au niveau de l'intestin grêle.
Des apports énergétiques supérieurs ou inférieurs aux besoins de l’organisme favorisent certaines maladies.</t>
  </si>
  <si>
    <t>L’élimination des déchets de la nutrition</t>
  </si>
  <si>
    <t xml:space="preserve">
Les déchets produits lors du fonctionnement de la cellule passent dans le sang. Ils sont éliminés :
- dans l’air expiré au niveau des poumons pour le dioxyde de carbone;
- dans l’urine fabriquée par les reins pour les autres déchets.</t>
  </si>
  <si>
    <t>Le rôle de la circulation sanguine dans l’organisme</t>
  </si>
  <si>
    <t>La circulation sanguine assure la continuité des échanges au niveau des organes.
Le sang circule à sens unique dans des vaisseaux (artères, veines, capillaires) qui forment un système clos.
Le sang est mis en mouvement par le coeur, muscle creux, cloisonné, fonctionnant de façon rythmique.
Le système circulatoire peut s’obstruer et provoquer en aval un arrêt de la circulation sanguine.
Le bon fonctionnement du système cardiovasculaire est favorisé par l'activité physique ; une alimentation trop riche, la consommation de tabac, l’excès de stress sont à l'origine de maladies cardio-vasculaires.</t>
  </si>
  <si>
    <t>Géologie externe : évolution des paysages</t>
  </si>
  <si>
    <t xml:space="preserve">Les roches, constituant le sous-sol, subissent à la surface de la Terre une érosion dont l'eau est le principal agent.
Les roches résistent plus ou moins à l'action de l'eau.
Le modelé actuel du paysage résulte de l’action de l’eau sur les roches, du transport des particules et de leur accumulation sur place.
La sédimentation correspond essentiellement au dépôt de particules issues de l’érosion.
Les sédiments sont à l’origine des roches sédimentaires.
Les roches sédimentaires peuvent contenir des fossiles : traces ou restes d’organismes ayant vécu dans le passé.
Les observations faites dans les milieux actuels, transposées aux phénomènes du passé, permettent de reconstituer certains éléments des paysages anciens.
Les roches sédimentaires sont donc des archives des paysages anciens.
L’action de l’Homme, dans son environnement géologique, influe sur l’évolution des paysages.
L'Homme prélève dans son environnement géologique les matériaux qui lui sont nécessaires et prend en compte les conséquences de son action sur le paysage.
L’Homme peut prévenir certaines catastrophes naturelles en limitant l’érosion. </t>
  </si>
  <si>
    <t>L’activité interne du globe</t>
  </si>
  <si>
    <t>Les séismes correspondent à des vibrations brutales du sol qui se propagent. Ils résultent d'une rupture des roches en profondeur provoquent des déformations à la surface de la Terre.
Des contraintes s'exerçant en permanence sur les roches conduisent à une accumulation d’énergie qui finit par provoquer leur rupture.
Le foyer du séisme est le lieu où se produit la rupture.
A partir du foyer, la déformation se propage sous forme d'ondes sismiques.
Les séismes sont particulièrement fréquents dans certaines zones de la surface terrestre.
Ils se produisent surtout dans les chaînes de montagnes, près des fosses océaniques et aussi le long de l'axe des dorsales.
Le volcanisme est l'arrivée en surface de magma et se manifeste par deux grands types d’éruptions.
Les manifestations volcaniques sont des émissions de lave et de gaz. Les matériaux émis constituent l’édifice volcanique.
L’arrivée en surface de certains magmas donne naissance à des coulées de lave, l’arrivée d’autres magmas est caractérisée par des explosions projetant des matériaux.
Les magmas sont contenus dans des réservoirs magmatiques localisés, à plusieurs kilomètres de profondeur.
Les volcans actifs ne sont pas répartis au hasard à la surface du globe.
Les volcans actifs sont alignés en majorité en bordure de  ontinent, dans des arcs insulaires, le long de grandes cassures er des dorsales océaniques.
Quelques volcans actifs sont isolés.
La partie externe de la Terre est formée de  plaques lithosphériques rigides reposant sur l'asthénosphère qui l’est moins.
La répartition des séismes et des manifestations volcaniques permet de délimiter une douzaine de plaques.
Les plaques sont  mobiles les unes par rapport aux autres et leurs mouvements transforment la surface du globe.
À raison de quelques centimètres par an, les plaques s’écartent et se forment dans l'axe des dorsales.
Elles rapprochent et s'enfouissent au niveau des fosses océaniques.
La collision des continents engendre des déformations et aboutit à la formation de chaînes de montagnes.
Les aléas sismiques et volcaniques dus à l’activité de la planète engendrent des risques pour l’Homme.
Les principales zones à risque sismique et/ou volcanique sont bien identifiées. L'Homme réagit face aux risques en réalisant :
- une prévision des éruptions volcaniques efficace fondée sur la surveillance et la connaissance du fonctionnement de chaque volcan et par l’information et l’éducation des populations ;
- une prévention sismique basée sur l’information et l’éducation des populations (zones à risques à éviter, constructions parasismiques, conduites à tenir avant, pendant et après les séismes). La prévision à court terme des séismes est impossible actuellement. 
Des plans d’aménagement du territoire tenant compte de ces risques sont mis en place ainsi que des plans de secours et des plans d’évacuation des populations.</t>
  </si>
  <si>
    <t>Reproduction sexuée et maintien des espèces dans les milieux</t>
  </si>
  <si>
    <t>La reproduction sexuée animale comme végétale comporte l’union d’une cellule reproductrice mâle et d’une cellule reproductrice femelle.
Le résultat de la fécondation est une cellule oeuf à l’origine d’un nouvel individu.
L’union des cellules reproductrices mâle et femelle a lieu dans le milieu ou dans l’organisme.
La reproduction sexuée permet aux espèces de se maintenir dans un milieu.
Les conditions du milieu influent sur la reproduction sexuée et donc sur le devenir d’une espèce.
L’Homme peut aussi influer sur la reproduction sexuée et ainsi porter atteinte, préserver ou recréer une biodiversité.</t>
  </si>
  <si>
    <t>La transmission de la vie chez l’Homme</t>
  </si>
  <si>
    <t>L'être humain devient apte à se reproduire à la puberté.
Durant la puberté, les caractères sexuels secondaires apparaissent, les organes reproducteurs du garçon et de la fille deviennent fonctionnels.
A partir de la puberté, le fonctionnement des organes reproducteurs est continu chez l’homme, cyclique chez la femme jusqu’à la ménopause.
Les testicules produisent des spermatozoïdes de façon continue.
A chaque cycle, un des ovaires libère un ovule.
A chaque cycle, la couche  superficielle de la paroi de l'utérus s’épaissit puis est éliminée : c’est l’origine des règles.
L'embryon humain résulte de la fécondation, puis de divisions de la cellule oeuf qui se produisent dans les heures suivant un rapport sexuel.
Lors du rapport sexuel, des spermatozoïdes sont déposés au niveau du vagin. La fécondation a lieu dans l’une des trompes.
L'embryon s'implante puis se développe dans l'utérus.
Si un embryon s’implante, la couche superficielle de la paroi utérine n’est pas éliminée : les règles ne se produisent pas, c’est un des premiers signes de la grossesse.
Des échanges entre l'organisme maternel et le foetus permettant d’assurer ses besoins sont réalisés au niveau du placenta.
Lors de l’accouchement des contractions utérines permettent la naissance de l’enfant.
Dans le cadre de la maîtrise de la reproduction, des méthodes contraceptives permettent de choisir le moment d'avoir ou non un enfant.
La contraception désigne des méthodes utilisées pour éviter, de façon réversible et temporaire, une grossesse. La contraception peut être chimique ou mécanique.</t>
  </si>
  <si>
    <t>La communication nerveuse</t>
  </si>
  <si>
    <t>La commande du mouvement est assurée par le système nerveux qui met en relation les organes sensoriels et les muscles.
Un mouvement peut répondre à une stimulation extérieure, reçue par un organe sensoriel : le récepteur.
Le message nerveux sensitif correspondant est transmis aux centres nerveux (cerveau et moelle épinière) par un nerf sensitif.
Les messages nerveux moteurs sont élaborés et transmis par les centres nerveux et les nerfs moteurs jusqu’aux muscles : les effecteurs du mouvement.
Le cerveau est un centre nerveux qui analyse les messages nerveux sensitifs (perception) et élabore en réponse des messages nerveux moteurs.
Perception de l’environnement et commande du mouvement supposent des communications au sein d’un réseau de cellules nerveuses appelées neurones.
Le fonctionnement du système nerveux peut être perturbé dans certaines situations et par la consommation de certaines substances.
Les récepteurs sensoriels peuvent être gravement altérés par des agressions de l’environnement.
Les relations entre organes récepteurs et effecteurs peuvent être perturbées notamment :
- par la fatigue ;
- par la consommation ou l’abus de certaines substances.</t>
  </si>
  <si>
    <t>La communication hormonale</t>
  </si>
  <si>
    <t xml:space="preserve">
La puberté est due à une augmentation progressive des concentrations sanguines de certaines hormones fabriquées par le cerveau ; elles déclenchent le développement des testicules et des ovaires.
Testicules et ovaires libèrent des hormones qui déclenchent l’apparition des caractères sexuels secondaires.
Les hormones ovariennes (oestrogènes et progestérone) déterminent l’état de la couche superficielle de l’utérus.
La diminution des concentrations sanguines de ces hormones déclenche les règles.
Les transformations observées à la puberté sont déclenchées par des hormones qui assurent une relation entre les organes.
Une hormone est une substance, fabriquée par un organe, libérée dans le sang et qui agit sur le fonctionnement d’un organe-cible.</t>
  </si>
  <si>
    <t>Diversité et unité des êtres humains</t>
  </si>
  <si>
    <t xml:space="preserve">
Chaque individu présente les caractères de l'espèce avec des variations qui lui sont propres.
Les caractères qui se retrouvent dans les générations successives sont des caractères héréditaires.
Les facteurs environnementaux peuvent modifier certains caractères. Ces modifications ne sont pas héréditaires.
Les chromosomes présents dans le noyau sont le support de l’information génétique.
Chaque cellule d’un individu de l’espèce humaine possède 23 paires de chromosomes, l’une d’elles présente des caractéristiques différentes selon le sexe.
Un nombre anormal de chromosomes empêche le développement de l'embryon ou entraîne des caractères différents chez l'individu concerné.
Chaque chromosome est constitué d’ADN.
L’ADN est une molécule qui peut se pelotonner lors de la division cellulaire, ce qui rend visibles les chromosomes.
Chaque chromosome contient de nombreux gènes. Chaque gène est porteur d’une information génétique. Les gènes déterminentles caractères héréditaires.
Un gène peut exister sous des versions différentes appelées allèles.
Les cellules de l'organisme, à l'exception des cellules reproductrices, possèdent la même information génétique que la cellule-oeuf dont elles proviennent par divisions successives.
La division d’une cellule :
- est préparée par la copie de chacun de ses 46 chromosomes ;
- se caractérise par la séparation des chromosomes obtenus, chacune des deux cellules formées recevant 23 paires de chromosomes identiques à ceux de la cellule initiale.
Chaque cellule reproductrice contient 23 chromosomes.
Lors de la formation des cellules reproductrices les chromosomes d’une paire, génétiquement différents, se répartissent au hasard. Les cellules reproductrices produites par un individu sont donc génétiquement différentes.
La fécondation, en associant pour chaque paire de chromosomes, un chromosome du père et un de la mère, rétablit le nombre de chromosomes de l’espèce.
Chaque individu issu de la reproduction sexuée est génétiquement unique.</t>
  </si>
  <si>
    <t>Évolution des organismes vivants et histoire de la Terre</t>
  </si>
  <si>
    <t>Les roches sédimentaires, archives géologiques, montrent que, depuis plus de trois milliards d’années, des groupes d'organismes vivants sont apparus, se sont développés, ont régressé, et ont pu disparaître.
Les espèces qui constituent ces groupes, apparaissent et disparaissent au cours des temps géologiques. Leur comparaison conduit à imaginer entre elles une parenté, qui s’explique par l’évolution.
Au cours des temps géologiques, de grandes crises de la biodiversité ont marqué l’évolution ; à des extinctions en masse succèdent des périodes de diversification.
La cellule, unité du vivant, et l’universalité du support de l’information génétique dans tous les organismes, Homme compris, indiquent sans ambigüité une origine primordiale commune.
Une espèce nouvelle présente des caractères ancestraux et aussi des caractères nouveaux par rapport à une espèce antérieure dont elle serait issue.
L’Homme, en tant qu’espèce, est apparu sur la Terre en s’inscrivant dans le processus de l’évolution.
L’apparition de caractères nouveaux au cours des générations suggère des modifications de l’information génétique : ce sont les mutations.
Des événements géologiques ont affecté la surface de la Terre depuis son origine en modifiant les milieux et les conditions de vie; ces modifications de l’environnement sont à l’origine de la sélection de formes adaptées.
La succession des formes vivantes et des transformations géologiques ayant affecté la surface de la Terre depuis son origine, est utilisée pour subdiviser les temps géologiques en ères et en périodes de durée variable.</t>
  </si>
  <si>
    <t xml:space="preserve">Risque infectieux et protection de l’organisme  </t>
  </si>
  <si>
    <t xml:space="preserve">
L'organisme est constamment confronté à la possibilité de pénétration de micro-organismes (bactéries et virus) issus de son environnement.
Ils se transmettent de différentes façons  individu à l’autre directement ou indirectement. Ils franchissent la peau ou les muqueuses : c’est la contamination.
Après contamination, les microorganismes se multiplient au sein de l’organisme : c’est l’infection.
Ces risques sont limités par la pratique de l'asepsie et par l'utilisation de produits antiseptiques. L’utilisation du préservatif permet de lutter contre la contamination par les
microorganismes responsables des infections sexuellement transmissibles (IST) notamment celui du SIDA.
Des antibiotiques appropriés permettent d'éliminer les bactéries. Ils sont sans effet sur les virus.
L'organisme reconnaît en permanence la présence d'éléments étrangers grâce à son système immunitaire.
Une réaction rapide – la phagocytose, réalisée par des leucocytes – permet le plus souvent de stopper l’infection.
D’autres leucocytes, des lymphocytes spécifiques d’un antigène reconnu se multiplient rapidement dans certains organes, particulièrement les ganglions lymphatiques.
Les lymphocytes B sécrètent dans le sang des molécules nommées anticorps, capables de participer à la neutralisation des microorganismes et de favoriser la phagocytose.
Une personne est dite séropositive pour un anticorps déterminé lorsqu’elle présente cet anticorps dans son sang.
Les lymphocytes T détruisent par contact les cellules infectées par un virus.
Les réactions spécifiques sont plus rapides et plus efficaces lors de contacts ultérieurs avec l’antigène.
La vaccination permet à l’organisme d’acquérir préventivement et durablement une mémoire immunitaire relative à un microorganisme déterminé grâce au maintien dans l’organisme de nombreux leucocytes spécifiques.
Une immunodéficience acquise, le SIDA, peut perturber le système immunitaire.
Un test permet de déterminer si une personne a été contaminée par le VIH.</t>
  </si>
  <si>
    <r>
      <t>Objectifs d'équipe pour le niveau 6</t>
    </r>
    <r>
      <rPr>
        <vertAlign val="superscript"/>
        <sz val="22"/>
        <color theme="0"/>
        <rFont val="Arial Rounded MT Bold"/>
        <family val="2"/>
      </rPr>
      <t>ème</t>
    </r>
  </si>
  <si>
    <r>
      <t>Cette feuille est destinée à recencer les objectifs que les professeurs de SVT de votre établissement se fixent collégialement en matière de formation des élèves de la 6</t>
    </r>
    <r>
      <rPr>
        <b/>
        <vertAlign val="superscript"/>
        <sz val="14"/>
        <color theme="1"/>
        <rFont val="Calibri"/>
        <family val="2"/>
        <scheme val="minor"/>
      </rPr>
      <t>ème</t>
    </r>
    <r>
      <rPr>
        <b/>
        <sz val="14"/>
        <color theme="1"/>
        <rFont val="Calibri"/>
        <family val="2"/>
        <scheme val="minor"/>
      </rPr>
      <t xml:space="preserve"> à la 3</t>
    </r>
    <r>
      <rPr>
        <b/>
        <vertAlign val="superscript"/>
        <sz val="14"/>
        <color theme="1"/>
        <rFont val="Calibri"/>
        <family val="2"/>
        <scheme val="minor"/>
      </rPr>
      <t>ème</t>
    </r>
  </si>
  <si>
    <r>
      <t>Objectifs d'équipe pour le niveau 5</t>
    </r>
    <r>
      <rPr>
        <vertAlign val="superscript"/>
        <sz val="22"/>
        <color theme="0"/>
        <rFont val="Arial Rounded MT Bold"/>
        <family val="2"/>
      </rPr>
      <t>ème</t>
    </r>
  </si>
  <si>
    <r>
      <t>Objectifs d'équipe pour le niveau 4</t>
    </r>
    <r>
      <rPr>
        <vertAlign val="superscript"/>
        <sz val="22"/>
        <color theme="0"/>
        <rFont val="Arial Rounded MT Bold"/>
        <family val="2"/>
      </rPr>
      <t>ème</t>
    </r>
  </si>
  <si>
    <r>
      <t>Objectifs d'équipe pour le niveau 3</t>
    </r>
    <r>
      <rPr>
        <vertAlign val="superscript"/>
        <sz val="22"/>
        <color theme="0"/>
        <rFont val="Arial Rounded MT Bold"/>
        <family val="2"/>
      </rPr>
      <t>ème</t>
    </r>
  </si>
  <si>
    <t>Education à la santé</t>
  </si>
  <si>
    <t>Comparer des résultats-Valider une hypothèse</t>
  </si>
  <si>
    <t>Chercher et sélectionner des infos sur Internet</t>
  </si>
  <si>
    <r>
      <t>Paramétrages d'affichage des icônes de l'onglet "</t>
    </r>
    <r>
      <rPr>
        <b/>
        <i/>
        <sz val="12"/>
        <color indexed="8"/>
        <rFont val="Calibri"/>
        <family val="2"/>
      </rPr>
      <t xml:space="preserve">Bilan de formation collège" </t>
    </r>
    <r>
      <rPr>
        <b/>
        <sz val="12"/>
        <color indexed="8"/>
        <rFont val="Calibri"/>
        <family val="2"/>
      </rPr>
      <t>(Uniquement sous Microsoft Excel)</t>
    </r>
  </si>
  <si>
    <t>Projet piloté par David Guillerme, professeur chargé d'une mission d'inspection</t>
  </si>
  <si>
    <t>Choix de l'année scolaire</t>
  </si>
  <si>
    <t>Vacances</t>
  </si>
  <si>
    <t>Septembre</t>
  </si>
  <si>
    <t>Octobre</t>
  </si>
  <si>
    <t>Novembre</t>
  </si>
  <si>
    <t>Décembre</t>
  </si>
  <si>
    <t>Janvier</t>
  </si>
  <si>
    <t>Février</t>
  </si>
  <si>
    <t>Jour</t>
  </si>
  <si>
    <t>Mois</t>
  </si>
  <si>
    <t>Année</t>
  </si>
  <si>
    <t>Date</t>
  </si>
  <si>
    <t>Evènement</t>
  </si>
  <si>
    <t>Noël</t>
  </si>
  <si>
    <t>Zone sélectionnée</t>
  </si>
  <si>
    <t>Férié</t>
  </si>
  <si>
    <t>Rentrée</t>
  </si>
  <si>
    <t>Mars</t>
  </si>
  <si>
    <t>Avril</t>
  </si>
  <si>
    <t>Mai</t>
  </si>
  <si>
    <t>Juin</t>
  </si>
  <si>
    <t>Juillet</t>
  </si>
  <si>
    <t>Août</t>
  </si>
  <si>
    <t>Séances restantes</t>
  </si>
  <si>
    <t>Nombre de séances annulées</t>
  </si>
  <si>
    <r>
      <t>Reportez dans les cellules des grilles de chaque niveau le nombre de fois où chaque capacité ou attitude doit être travaillée. Il est par exemple tout à fait envisageable de mettre l'accent sur certaines capacités en 6</t>
    </r>
    <r>
      <rPr>
        <b/>
        <vertAlign val="superscript"/>
        <sz val="12"/>
        <color theme="1"/>
        <rFont val="Calibri"/>
        <family val="2"/>
        <scheme val="minor"/>
      </rPr>
      <t xml:space="preserve">ème </t>
    </r>
    <r>
      <rPr>
        <b/>
        <sz val="12"/>
        <color theme="1"/>
        <rFont val="Calibri"/>
        <family val="2"/>
        <scheme val="minor"/>
      </rPr>
      <t>puis sur d'autres en 5</t>
    </r>
    <r>
      <rPr>
        <b/>
        <vertAlign val="superscript"/>
        <sz val="12"/>
        <color theme="1"/>
        <rFont val="Calibri"/>
        <family val="2"/>
        <scheme val="minor"/>
      </rPr>
      <t>ème</t>
    </r>
    <r>
      <rPr>
        <b/>
        <sz val="12"/>
        <color theme="1"/>
        <rFont val="Calibri"/>
        <family val="2"/>
        <scheme val="minor"/>
      </rPr>
      <t>/4</t>
    </r>
    <r>
      <rPr>
        <b/>
        <vertAlign val="superscript"/>
        <sz val="12"/>
        <color theme="1"/>
        <rFont val="Calibri"/>
        <family val="2"/>
        <scheme val="minor"/>
      </rPr>
      <t>ème</t>
    </r>
    <r>
      <rPr>
        <b/>
        <sz val="12"/>
        <color theme="1"/>
        <rFont val="Calibri"/>
        <family val="2"/>
        <scheme val="minor"/>
      </rPr>
      <t>. L'idée étant ici d'établir un projet de formation sur les quatre années du collège.</t>
    </r>
  </si>
  <si>
    <t>2014-2015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</si>
</sst>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dd"/>
  </numFmts>
  <fonts count="83" x14ac:knownFonts="1">
    <font>
      <sz val="11"/>
      <color theme="1"/>
      <name val="Times New Roman"/>
      <family val="2"/>
    </font>
    <font>
      <sz val="11"/>
      <color theme="1"/>
      <name val="Calibri"/>
      <family val="2"/>
      <scheme val="minor"/>
    </font>
    <font>
      <sz val="10"/>
      <name val="Times New Roman"/>
      <family val="2"/>
    </font>
    <font>
      <b/>
      <sz val="8"/>
      <name val="Calibri"/>
      <family val="2"/>
    </font>
    <font>
      <b/>
      <sz val="9"/>
      <name val="Arial Rounded MT Bold"/>
      <family val="2"/>
    </font>
    <font>
      <sz val="9"/>
      <name val="Arial Rounded MT Bold"/>
      <family val="2"/>
    </font>
    <font>
      <sz val="9"/>
      <color indexed="8"/>
      <name val="Calibri"/>
      <family val="2"/>
    </font>
    <font>
      <sz val="12"/>
      <name val="Arial Rounded MT Bold"/>
      <family val="2"/>
    </font>
    <font>
      <b/>
      <sz val="26"/>
      <name val="Arial Rounded MT Bold"/>
      <family val="2"/>
    </font>
    <font>
      <u/>
      <sz val="11"/>
      <color theme="10"/>
      <name val="Times New Roman"/>
      <family val="2"/>
    </font>
    <font>
      <sz val="8"/>
      <name val="Calibri"/>
      <family val="2"/>
      <scheme val="minor"/>
    </font>
    <font>
      <sz val="8"/>
      <color theme="1"/>
      <name val="Calibri"/>
      <family val="2"/>
      <scheme val="minor"/>
    </font>
    <font>
      <sz val="22"/>
      <color theme="1"/>
      <name val="Arial Rounded MT Bold"/>
      <family val="2"/>
    </font>
    <font>
      <sz val="11"/>
      <color theme="1"/>
      <name val="Calibri"/>
      <family val="2"/>
      <scheme val="minor"/>
    </font>
    <font>
      <sz val="9"/>
      <color theme="1"/>
      <name val="Arial"/>
      <family val="2"/>
    </font>
    <font>
      <sz val="9"/>
      <color indexed="8"/>
      <name val="Calibri"/>
      <family val="2"/>
      <scheme val="minor"/>
    </font>
    <font>
      <sz val="9"/>
      <color theme="1"/>
      <name val="Calibri"/>
      <family val="2"/>
      <scheme val="minor"/>
    </font>
    <font>
      <sz val="11"/>
      <color theme="1"/>
      <name val="Arial"/>
      <family val="2"/>
    </font>
    <font>
      <b/>
      <sz val="11"/>
      <color theme="1"/>
      <name val="Calibri"/>
      <family val="2"/>
      <scheme val="minor"/>
    </font>
    <font>
      <sz val="10"/>
      <color theme="1"/>
      <name val="Times New Roman"/>
      <family val="2"/>
    </font>
    <font>
      <b/>
      <sz val="10"/>
      <color theme="1"/>
      <name val="Arial"/>
      <family val="2"/>
    </font>
    <font>
      <b/>
      <sz val="12"/>
      <color theme="1"/>
      <name val="Calibri"/>
      <family val="2"/>
      <scheme val="minor"/>
    </font>
    <font>
      <b/>
      <sz val="12"/>
      <name val="Calibri"/>
      <family val="2"/>
      <scheme val="minor"/>
    </font>
    <font>
      <sz val="18"/>
      <color theme="1"/>
      <name val="Arial Rounded MT Bold"/>
      <family val="2"/>
    </font>
    <font>
      <i/>
      <sz val="12"/>
      <color theme="1"/>
      <name val="Arial Rounded MT Bold"/>
      <family val="2"/>
    </font>
    <font>
      <b/>
      <sz val="14"/>
      <color theme="1"/>
      <name val="Calibri"/>
      <family val="2"/>
      <scheme val="minor"/>
    </font>
    <font>
      <sz val="12"/>
      <color theme="1"/>
      <name val="Arial Rounded MT Bold"/>
      <family val="2"/>
    </font>
    <font>
      <b/>
      <sz val="8"/>
      <name val="Calibri"/>
      <family val="2"/>
      <scheme val="minor"/>
    </font>
    <font>
      <b/>
      <sz val="9"/>
      <name val="Calibri"/>
      <family val="2"/>
      <scheme val="minor"/>
    </font>
    <font>
      <b/>
      <sz val="11"/>
      <name val="Calibri"/>
      <family val="2"/>
      <scheme val="minor"/>
    </font>
    <font>
      <sz val="9"/>
      <color rgb="FF800080"/>
      <name val="Calibri"/>
      <family val="2"/>
      <scheme val="minor"/>
    </font>
    <font>
      <sz val="8"/>
      <color theme="1"/>
      <name val="Calibri"/>
      <family val="2"/>
    </font>
    <font>
      <b/>
      <sz val="20"/>
      <color theme="0"/>
      <name val="Calibri"/>
      <family val="2"/>
      <scheme val="minor"/>
    </font>
    <font>
      <i/>
      <sz val="9"/>
      <color theme="1"/>
      <name val="Calibri"/>
      <family val="2"/>
      <scheme val="minor"/>
    </font>
    <font>
      <b/>
      <sz val="11"/>
      <color rgb="FFC00000"/>
      <name val="Times New Roman"/>
      <family val="1"/>
    </font>
    <font>
      <sz val="11"/>
      <color rgb="FFC00000"/>
      <name val="Times New Roman"/>
      <family val="1"/>
    </font>
    <font>
      <b/>
      <sz val="14"/>
      <name val="Calibri"/>
      <family val="2"/>
      <scheme val="minor"/>
    </font>
    <font>
      <b/>
      <sz val="11"/>
      <color theme="1"/>
      <name val="Times New Roman"/>
      <family val="1"/>
    </font>
    <font>
      <sz val="22"/>
      <color theme="0"/>
      <name val="Arial Rounded MT Bold"/>
      <family val="2"/>
    </font>
    <font>
      <b/>
      <sz val="11"/>
      <color theme="1"/>
      <name val="Times New Roman"/>
      <family val="2"/>
    </font>
    <font>
      <b/>
      <sz val="14"/>
      <color theme="0"/>
      <name val="Arial Rounded MT Bold"/>
      <family val="2"/>
    </font>
    <font>
      <b/>
      <sz val="28"/>
      <color theme="0"/>
      <name val="Arial Rounded MT Bold"/>
      <family val="2"/>
    </font>
    <font>
      <b/>
      <sz val="12"/>
      <color theme="0"/>
      <name val="Arial Rounded MT Bold"/>
      <family val="2"/>
    </font>
    <font>
      <b/>
      <sz val="8"/>
      <color theme="1"/>
      <name val="Calibri"/>
      <family val="2"/>
    </font>
    <font>
      <b/>
      <sz val="9"/>
      <color rgb="FFFF0000"/>
      <name val="Calibri"/>
      <family val="2"/>
      <scheme val="minor"/>
    </font>
    <font>
      <sz val="10"/>
      <color theme="4" tint="-0.249977111117893"/>
      <name val="Times New Roman"/>
      <family val="2"/>
    </font>
    <font>
      <b/>
      <sz val="18"/>
      <color rgb="FFFF0000"/>
      <name val="Arial Rounded MT Bold"/>
      <family val="2"/>
    </font>
    <font>
      <b/>
      <sz val="18"/>
      <color rgb="FF00B050"/>
      <name val="Arial Rounded MT Bold"/>
      <family val="2"/>
    </font>
    <font>
      <b/>
      <i/>
      <sz val="12"/>
      <color indexed="8"/>
      <name val="Calibri"/>
      <family val="2"/>
    </font>
    <font>
      <b/>
      <sz val="12"/>
      <color indexed="8"/>
      <name val="Calibri"/>
      <family val="2"/>
    </font>
    <font>
      <b/>
      <sz val="14"/>
      <color rgb="FFCC0000"/>
      <name val="Arial"/>
      <family val="2"/>
    </font>
    <font>
      <i/>
      <sz val="12"/>
      <color theme="0"/>
      <name val="Times New Roman"/>
      <family val="1"/>
    </font>
    <font>
      <b/>
      <sz val="9"/>
      <color theme="9" tint="-0.249977111117893"/>
      <name val="Calibri"/>
      <family val="2"/>
      <scheme val="minor"/>
    </font>
    <font>
      <b/>
      <sz val="9"/>
      <color theme="8" tint="-0.249977111117893"/>
      <name val="Calibri"/>
      <family val="2"/>
      <scheme val="minor"/>
    </font>
    <font>
      <b/>
      <sz val="16"/>
      <name val="Arial"/>
      <family val="2"/>
    </font>
    <font>
      <b/>
      <sz val="11"/>
      <color rgb="FFC00000"/>
      <name val="Calibri"/>
      <family val="2"/>
      <scheme val="minor"/>
    </font>
    <font>
      <b/>
      <sz val="24"/>
      <color theme="0"/>
      <name val="Calibri"/>
      <family val="2"/>
      <scheme val="minor"/>
    </font>
    <font>
      <b/>
      <vertAlign val="superscript"/>
      <sz val="24"/>
      <color theme="0"/>
      <name val="Calibri"/>
      <family val="2"/>
      <scheme val="minor"/>
    </font>
    <font>
      <sz val="10"/>
      <color theme="1"/>
      <name val="Calibri"/>
      <family val="2"/>
    </font>
    <font>
      <sz val="72"/>
      <color theme="1"/>
      <name val="Calibri"/>
      <family val="2"/>
      <scheme val="minor"/>
    </font>
    <font>
      <sz val="8"/>
      <name val="Calibri"/>
      <family val="2"/>
    </font>
    <font>
      <b/>
      <sz val="10"/>
      <color theme="0"/>
      <name val="Calibri"/>
      <family val="2"/>
      <scheme val="minor"/>
    </font>
    <font>
      <b/>
      <sz val="8"/>
      <color theme="0"/>
      <name val="Calibri"/>
      <family val="2"/>
      <scheme val="minor"/>
    </font>
    <font>
      <b/>
      <sz val="9"/>
      <color rgb="FF0070C0"/>
      <name val="Calibri"/>
      <family val="2"/>
      <scheme val="minor"/>
    </font>
    <font>
      <sz val="10"/>
      <color theme="6" tint="-0.249977111117893"/>
      <name val="Times New Roman"/>
      <family val="2"/>
    </font>
    <font>
      <sz val="10"/>
      <color theme="7" tint="-0.249977111117893"/>
      <name val="Times New Roman"/>
      <family val="2"/>
    </font>
    <font>
      <sz val="10"/>
      <color rgb="FFFF9900"/>
      <name val="Times New Roman"/>
      <family val="2"/>
    </font>
    <font>
      <vertAlign val="superscript"/>
      <sz val="22"/>
      <color theme="0"/>
      <name val="Arial Rounded MT Bold"/>
      <family val="2"/>
    </font>
    <font>
      <b/>
      <vertAlign val="superscript"/>
      <sz val="14"/>
      <color theme="1"/>
      <name val="Calibri"/>
      <family val="2"/>
      <scheme val="minor"/>
    </font>
    <font>
      <b/>
      <vertAlign val="superscript"/>
      <sz val="12"/>
      <color theme="1"/>
      <name val="Calibri"/>
      <family val="2"/>
      <scheme val="minor"/>
    </font>
    <font>
      <sz val="9"/>
      <color indexed="81"/>
      <name val="Tahoma"/>
      <family val="2"/>
    </font>
    <font>
      <b/>
      <sz val="9"/>
      <color indexed="81"/>
      <name val="Tahoma"/>
      <family val="2"/>
    </font>
    <font>
      <i/>
      <sz val="10"/>
      <color theme="1"/>
      <name val="Times New Roman"/>
      <family val="1"/>
    </font>
    <font>
      <sz val="8"/>
      <color rgb="FF000000"/>
      <name val="Tahoma"/>
      <family val="2"/>
    </font>
    <font>
      <b/>
      <sz val="14"/>
      <color rgb="FFFFFF00"/>
      <name val="Arial"/>
      <family val="2"/>
    </font>
    <font>
      <b/>
      <sz val="12"/>
      <color rgb="FFFFFF00"/>
      <name val="Arial"/>
      <family val="2"/>
    </font>
    <font>
      <b/>
      <sz val="12"/>
      <color theme="1"/>
      <name val="Arial"/>
      <family val="2"/>
    </font>
    <font>
      <b/>
      <sz val="12"/>
      <color rgb="FFC00000"/>
      <name val="Arial"/>
      <family val="2"/>
    </font>
    <font>
      <b/>
      <sz val="14"/>
      <color rgb="FFC00000"/>
      <name val="Arial"/>
      <family val="2"/>
    </font>
    <font>
      <sz val="10"/>
      <name val="Calibri"/>
      <family val="2"/>
    </font>
    <font>
      <b/>
      <sz val="10"/>
      <name val="Calibri"/>
      <family val="2"/>
    </font>
    <font>
      <b/>
      <sz val="10"/>
      <color theme="1"/>
      <name val="Calibri"/>
      <family val="2"/>
    </font>
    <font>
      <b/>
      <sz val="10"/>
      <color theme="1"/>
      <name val="Times New Roman"/>
      <family val="2"/>
    </font>
  </fonts>
  <fills count="66">
    <fill>
      <patternFill patternType="none"/>
    </fill>
    <fill>
      <patternFill patternType="gray125"/>
    </fill>
    <fill>
      <patternFill patternType="solid">
        <fgColor theme="0" tint="-0.34998626667073579"/>
        <bgColor indexed="64"/>
      </patternFill>
    </fill>
    <fill>
      <patternFill patternType="solid">
        <fgColor rgb="FFFFCC99"/>
        <bgColor indexed="64"/>
      </patternFill>
    </fill>
    <fill>
      <patternFill patternType="solid">
        <fgColor rgb="FFCCCCFF"/>
        <bgColor indexed="64"/>
      </patternFill>
    </fill>
    <fill>
      <patternFill patternType="solid">
        <fgColor rgb="FFFFFF00"/>
        <bgColor indexed="64"/>
      </patternFill>
    </fill>
    <fill>
      <patternFill patternType="solid">
        <fgColor rgb="FFEAEAEA"/>
        <bgColor indexed="64"/>
      </patternFill>
    </fill>
    <fill>
      <patternFill patternType="solid">
        <fgColor rgb="FFB2B2B2"/>
        <bgColor indexed="64"/>
      </patternFill>
    </fill>
    <fill>
      <patternFill patternType="solid">
        <fgColor rgb="FFC2D69A"/>
        <bgColor indexed="64"/>
      </patternFill>
    </fill>
    <fill>
      <patternFill patternType="solid">
        <fgColor rgb="FF336699"/>
        <bgColor indexed="64"/>
      </patternFill>
    </fill>
    <fill>
      <patternFill patternType="solid">
        <fgColor rgb="FFEAF1DD"/>
        <bgColor indexed="64"/>
      </patternFill>
    </fill>
    <fill>
      <patternFill patternType="solid">
        <fgColor rgb="FFFDE9D9"/>
        <bgColor indexed="64"/>
      </patternFill>
    </fill>
    <fill>
      <patternFill patternType="solid">
        <fgColor rgb="FFDDDDDD"/>
        <bgColor indexed="64"/>
      </patternFill>
    </fill>
    <fill>
      <patternFill patternType="lightUp">
        <bgColor rgb="FFC2D69A"/>
      </patternFill>
    </fill>
    <fill>
      <patternFill patternType="solid">
        <fgColor theme="4" tint="-0.249977111117893"/>
        <bgColor indexed="64"/>
      </patternFill>
    </fill>
    <fill>
      <patternFill patternType="lightUp">
        <bgColor theme="2" tint="-0.249977111117893"/>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249977111117893"/>
        <bgColor indexed="64"/>
      </patternFill>
    </fill>
    <fill>
      <patternFill patternType="solid">
        <fgColor rgb="FFCCEC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6699FF"/>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lightGray">
        <bgColor rgb="FFEAF1DD"/>
      </patternFill>
    </fill>
    <fill>
      <patternFill patternType="lightGray">
        <bgColor rgb="FFFDE9D9"/>
      </patternFill>
    </fill>
    <fill>
      <patternFill patternType="solid">
        <fgColor rgb="FFFF9900"/>
        <bgColor indexed="64"/>
      </patternFill>
    </fill>
    <fill>
      <patternFill patternType="solid">
        <fgColor rgb="FFFFCC00"/>
        <bgColor indexed="64"/>
      </patternFill>
    </fill>
    <fill>
      <patternFill patternType="lightGray">
        <bgColor rgb="FFEAEAEA"/>
      </patternFill>
    </fill>
    <fill>
      <patternFill patternType="solid">
        <fgColor theme="5" tint="0.79998168889431442"/>
        <bgColor indexed="64"/>
      </patternFill>
    </fill>
    <fill>
      <patternFill patternType="solid">
        <fgColor theme="2" tint="-0.249977111117893"/>
        <bgColor indexed="64"/>
      </patternFill>
    </fill>
    <fill>
      <patternFill patternType="lightGray">
        <bgColor theme="2" tint="-9.9978637043366805E-2"/>
      </patternFill>
    </fill>
    <fill>
      <patternFill patternType="solid">
        <fgColor theme="0"/>
        <bgColor indexed="64"/>
      </patternFill>
    </fill>
    <fill>
      <patternFill patternType="solid">
        <fgColor theme="9" tint="0.39997558519241921"/>
        <bgColor indexed="64"/>
      </patternFill>
    </fill>
    <fill>
      <patternFill patternType="solid">
        <fgColor rgb="FF339933"/>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rgb="FFC000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lightGray">
        <bgColor theme="7" tint="0.59999389629810485"/>
      </patternFill>
    </fill>
    <fill>
      <patternFill patternType="lightGray">
        <bgColor theme="5" tint="0.5999938962981048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7" tint="0.39997558519241921"/>
        <bgColor indexed="64"/>
      </patternFill>
    </fill>
    <fill>
      <patternFill patternType="lightGray">
        <bgColor theme="3" tint="0.79998168889431442"/>
      </patternFill>
    </fill>
    <fill>
      <patternFill patternType="lightGray">
        <bgColor theme="0"/>
      </patternFill>
    </fill>
    <fill>
      <patternFill patternType="solid">
        <fgColor rgb="FFFF0000"/>
        <bgColor indexed="64"/>
      </patternFill>
    </fill>
    <fill>
      <patternFill patternType="solid">
        <fgColor rgb="FF00B0F0"/>
        <bgColor indexed="64"/>
      </patternFill>
    </fill>
    <fill>
      <patternFill patternType="lightUp">
        <bgColor theme="3" tint="0.59999389629810485"/>
      </patternFill>
    </fill>
    <fill>
      <patternFill patternType="lightUp">
        <bgColor theme="7" tint="0.39997558519241921"/>
      </patternFill>
    </fill>
    <fill>
      <patternFill patternType="lightUp">
        <bgColor theme="9" tint="0.39997558519241921"/>
      </patternFill>
    </fill>
    <fill>
      <patternFill patternType="lightUp">
        <bgColor theme="5" tint="0.39997558519241921"/>
      </patternFill>
    </fill>
    <fill>
      <patternFill patternType="lightUp">
        <bgColor theme="5" tint="0.59999389629810485"/>
      </patternFill>
    </fill>
    <fill>
      <patternFill patternType="lightUp">
        <bgColor rgb="FFDDDDDD"/>
      </patternFill>
    </fill>
    <fill>
      <patternFill patternType="lightUp">
        <bgColor theme="0" tint="-0.14996795556505021"/>
      </patternFill>
    </fill>
    <fill>
      <patternFill patternType="solid">
        <fgColor theme="7" tint="0.79998168889431442"/>
        <bgColor indexed="64"/>
      </patternFill>
    </fill>
    <fill>
      <patternFill patternType="solid">
        <fgColor theme="3" tint="0.39997558519241921"/>
        <bgColor indexed="64"/>
      </patternFill>
    </fill>
    <fill>
      <patternFill patternType="solid">
        <fgColor theme="6" tint="-0.499984740745262"/>
        <bgColor indexed="64"/>
      </patternFill>
    </fill>
  </fills>
  <borders count="10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style="thick">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style="medium">
        <color indexed="64"/>
      </bottom>
      <diagonal/>
    </border>
    <border>
      <left/>
      <right style="medium">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style="medium">
        <color indexed="64"/>
      </left>
      <right style="thick">
        <color indexed="64"/>
      </right>
      <top/>
      <bottom/>
      <diagonal/>
    </border>
    <border>
      <left style="thick">
        <color indexed="64"/>
      </left>
      <right style="thick">
        <color indexed="64"/>
      </right>
      <top style="thin">
        <color indexed="64"/>
      </top>
      <bottom style="thick">
        <color indexed="64"/>
      </bottom>
      <diagonal/>
    </border>
    <border>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right style="thick">
        <color indexed="64"/>
      </right>
      <top style="thin">
        <color indexed="64"/>
      </top>
      <bottom/>
      <diagonal/>
    </border>
    <border>
      <left style="thick">
        <color indexed="64"/>
      </left>
      <right style="thick">
        <color indexed="64"/>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medium">
        <color indexed="64"/>
      </right>
      <top style="thick">
        <color indexed="64"/>
      </top>
      <bottom/>
      <diagonal/>
    </border>
    <border>
      <left style="thick">
        <color indexed="64"/>
      </left>
      <right/>
      <top style="thick">
        <color indexed="64"/>
      </top>
      <bottom style="thin">
        <color indexed="64"/>
      </bottom>
      <diagonal/>
    </border>
    <border>
      <left/>
      <right style="thin">
        <color indexed="64"/>
      </right>
      <top style="thick">
        <color indexed="64"/>
      </top>
      <bottom/>
      <diagonal/>
    </border>
    <border>
      <left style="medium">
        <color indexed="64"/>
      </left>
      <right style="thin">
        <color indexed="64"/>
      </right>
      <top style="thick">
        <color indexed="64"/>
      </top>
      <bottom/>
      <diagonal/>
    </border>
    <border>
      <left style="thick">
        <color indexed="64"/>
      </left>
      <right style="thin">
        <color indexed="64"/>
      </right>
      <top style="medium">
        <color indexed="64"/>
      </top>
      <bottom style="medium">
        <color indexed="64"/>
      </bottom>
      <diagonal/>
    </border>
    <border>
      <left style="thick">
        <color indexed="64"/>
      </left>
      <right style="dashed">
        <color indexed="64"/>
      </right>
      <top style="thick">
        <color indexed="64"/>
      </top>
      <bottom style="thick">
        <color indexed="64"/>
      </bottom>
      <diagonal/>
    </border>
    <border>
      <left/>
      <right style="dashed">
        <color indexed="64"/>
      </right>
      <top style="thick">
        <color indexed="64"/>
      </top>
      <bottom style="thick">
        <color indexed="64"/>
      </bottom>
      <diagonal/>
    </border>
    <border>
      <left style="dashed">
        <color indexed="64"/>
      </left>
      <right style="medium">
        <color indexed="64"/>
      </right>
      <top style="thick">
        <color indexed="64"/>
      </top>
      <bottom style="thick">
        <color indexed="64"/>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cellStyleXfs>
  <cellXfs count="723">
    <xf numFmtId="0" fontId="0" fillId="0" borderId="0" xfId="0"/>
    <xf numFmtId="0" fontId="2" fillId="2" borderId="0" xfId="0" applyFont="1" applyFill="1" applyBorder="1" applyAlignment="1" applyProtection="1">
      <alignment horizontal="center" vertical="center"/>
    </xf>
    <xf numFmtId="0" fontId="0" fillId="2" borderId="0" xfId="0" applyFill="1" applyProtection="1"/>
    <xf numFmtId="0" fontId="0" fillId="0" borderId="0" xfId="0" applyProtection="1"/>
    <xf numFmtId="0" fontId="13" fillId="2" borderId="0" xfId="0" applyFont="1" applyFill="1" applyProtection="1"/>
    <xf numFmtId="0" fontId="14" fillId="2" borderId="0" xfId="0" applyFont="1" applyFill="1" applyAlignment="1" applyProtection="1">
      <alignment horizontal="center" vertical="center"/>
    </xf>
    <xf numFmtId="0" fontId="15" fillId="2" borderId="0" xfId="0" applyFont="1" applyFill="1" applyAlignment="1" applyProtection="1">
      <alignment horizontal="left" vertical="center" wrapText="1"/>
    </xf>
    <xf numFmtId="0" fontId="16" fillId="2" borderId="0" xfId="0" applyFont="1" applyFill="1" applyAlignment="1" applyProtection="1">
      <alignment horizontal="center" vertical="center"/>
    </xf>
    <xf numFmtId="0" fontId="0" fillId="5" borderId="0" xfId="0" applyFill="1" applyProtection="1"/>
    <xf numFmtId="0" fontId="14" fillId="5" borderId="0" xfId="0" applyFont="1" applyFill="1" applyAlignment="1" applyProtection="1">
      <alignment horizontal="center" vertical="center"/>
    </xf>
    <xf numFmtId="0" fontId="17" fillId="2" borderId="0" xfId="0" applyFont="1" applyFill="1" applyAlignment="1" applyProtection="1">
      <alignment horizontal="left" vertical="center"/>
    </xf>
    <xf numFmtId="0" fontId="16"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2" fillId="7" borderId="0" xfId="0" applyFont="1" applyFill="1" applyBorder="1" applyAlignment="1" applyProtection="1">
      <alignment horizontal="center" vertical="center"/>
    </xf>
    <xf numFmtId="0" fontId="19" fillId="9" borderId="0" xfId="0" applyFont="1" applyFill="1" applyAlignment="1" applyProtection="1">
      <alignment horizontal="center" vertical="center"/>
    </xf>
    <xf numFmtId="0" fontId="19" fillId="0" borderId="0" xfId="0" applyFont="1" applyAlignment="1" applyProtection="1">
      <alignment horizontal="center" vertical="center"/>
    </xf>
    <xf numFmtId="0" fontId="19" fillId="9" borderId="0" xfId="0" applyFont="1" applyFill="1" applyBorder="1" applyAlignment="1" applyProtection="1">
      <alignment horizontal="center" vertical="center"/>
    </xf>
    <xf numFmtId="0" fontId="19" fillId="14" borderId="0" xfId="0" applyFont="1" applyFill="1" applyAlignment="1" applyProtection="1">
      <alignment horizontal="center" vertical="center"/>
    </xf>
    <xf numFmtId="0" fontId="24" fillId="12" borderId="1" xfId="0" applyFont="1" applyFill="1" applyBorder="1" applyAlignment="1" applyProtection="1">
      <alignment horizontal="center" vertical="center"/>
    </xf>
    <xf numFmtId="0" fontId="19" fillId="19" borderId="0" xfId="0" applyFont="1" applyFill="1" applyAlignment="1" applyProtection="1">
      <alignment horizontal="center" vertical="center"/>
    </xf>
    <xf numFmtId="0" fontId="2" fillId="0" borderId="0" xfId="0" applyFont="1" applyFill="1" applyBorder="1" applyAlignment="1" applyProtection="1">
      <alignment horizontal="center" vertical="center"/>
    </xf>
    <xf numFmtId="0" fontId="19" fillId="29" borderId="0" xfId="0" applyFont="1" applyFill="1" applyAlignment="1" applyProtection="1">
      <alignment horizontal="center" vertical="center"/>
    </xf>
    <xf numFmtId="0" fontId="23" fillId="29" borderId="0" xfId="0" applyFont="1" applyFill="1" applyBorder="1" applyAlignment="1" applyProtection="1">
      <alignment horizontal="center" vertical="center"/>
    </xf>
    <xf numFmtId="0" fontId="19" fillId="29" borderId="0" xfId="0" applyFont="1" applyFill="1" applyBorder="1" applyAlignment="1" applyProtection="1">
      <alignment horizontal="center" vertical="center"/>
    </xf>
    <xf numFmtId="0" fontId="0" fillId="2" borderId="20" xfId="0" applyFill="1" applyBorder="1" applyProtection="1"/>
    <xf numFmtId="0" fontId="23" fillId="19" borderId="0" xfId="0" applyFont="1" applyFill="1" applyBorder="1" applyAlignment="1" applyProtection="1">
      <alignment horizontal="center" vertical="center"/>
    </xf>
    <xf numFmtId="0" fontId="19" fillId="19" borderId="0" xfId="0" applyFont="1" applyFill="1" applyBorder="1" applyAlignment="1" applyProtection="1">
      <alignment horizontal="center" vertical="center"/>
    </xf>
    <xf numFmtId="0" fontId="19" fillId="24" borderId="0" xfId="0" applyFont="1" applyFill="1" applyAlignment="1" applyProtection="1">
      <alignment horizontal="center" vertical="center"/>
    </xf>
    <xf numFmtId="0" fontId="23" fillId="24" borderId="0" xfId="0" applyFont="1" applyFill="1" applyBorder="1" applyAlignment="1" applyProtection="1">
      <alignment horizontal="center" vertical="center"/>
    </xf>
    <xf numFmtId="0" fontId="19" fillId="24" borderId="0" xfId="0" applyFont="1" applyFill="1" applyBorder="1" applyAlignment="1" applyProtection="1">
      <alignment horizontal="center" vertical="center"/>
    </xf>
    <xf numFmtId="0" fontId="2" fillId="7" borderId="20"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7" fillId="20" borderId="29" xfId="0" applyFont="1" applyFill="1" applyBorder="1" applyAlignment="1" applyProtection="1">
      <alignment horizontal="center" vertical="center"/>
    </xf>
    <xf numFmtId="0" fontId="7" fillId="4" borderId="30" xfId="0" applyFont="1" applyFill="1" applyBorder="1" applyAlignment="1" applyProtection="1">
      <alignment horizontal="center" vertical="center"/>
    </xf>
    <xf numFmtId="0" fontId="7" fillId="25" borderId="30" xfId="0" applyFont="1" applyFill="1" applyBorder="1" applyAlignment="1" applyProtection="1">
      <alignment horizontal="center" vertical="center"/>
    </xf>
    <xf numFmtId="0" fontId="7" fillId="30" borderId="31" xfId="0" applyFont="1" applyFill="1" applyBorder="1" applyAlignment="1" applyProtection="1">
      <alignment horizontal="center" vertical="center"/>
    </xf>
    <xf numFmtId="0" fontId="40" fillId="40" borderId="32" xfId="0" applyFont="1" applyFill="1" applyBorder="1" applyAlignment="1" applyProtection="1">
      <alignment horizontal="center" vertical="center" wrapText="1"/>
    </xf>
    <xf numFmtId="0" fontId="27" fillId="33" borderId="29" xfId="0" applyFont="1" applyFill="1" applyBorder="1" applyAlignment="1" applyProtection="1">
      <alignment horizontal="center" vertical="center" wrapText="1"/>
    </xf>
    <xf numFmtId="0" fontId="26" fillId="39" borderId="33" xfId="0" applyFont="1" applyFill="1" applyBorder="1" applyAlignment="1" applyProtection="1">
      <alignment horizontal="center" vertical="center"/>
    </xf>
    <xf numFmtId="0" fontId="26" fillId="4" borderId="33" xfId="0" applyFont="1" applyFill="1" applyBorder="1" applyAlignment="1" applyProtection="1">
      <alignment horizontal="center" vertical="center"/>
    </xf>
    <xf numFmtId="0" fontId="26" fillId="25" borderId="33" xfId="0" applyFont="1" applyFill="1" applyBorder="1" applyAlignment="1" applyProtection="1">
      <alignment horizontal="center" vertical="center"/>
    </xf>
    <xf numFmtId="0" fontId="26" fillId="30" borderId="31" xfId="0" applyFont="1" applyFill="1" applyBorder="1" applyAlignment="1" applyProtection="1">
      <alignment horizontal="center" vertical="center"/>
    </xf>
    <xf numFmtId="0" fontId="42" fillId="40" borderId="32" xfId="0" applyFont="1" applyFill="1" applyBorder="1" applyAlignment="1" applyProtection="1">
      <alignment horizontal="center" vertical="center"/>
    </xf>
    <xf numFmtId="0" fontId="27" fillId="33" borderId="34" xfId="0" applyFont="1" applyFill="1" applyBorder="1" applyAlignment="1" applyProtection="1">
      <alignment horizontal="center" vertical="center" wrapText="1"/>
    </xf>
    <xf numFmtId="0" fontId="26" fillId="39" borderId="35" xfId="0" applyFont="1" applyFill="1" applyBorder="1" applyAlignment="1" applyProtection="1">
      <alignment horizontal="center" vertical="center"/>
    </xf>
    <xf numFmtId="0" fontId="43" fillId="6" borderId="14" xfId="0" applyFont="1" applyFill="1" applyBorder="1" applyAlignment="1" applyProtection="1">
      <alignment horizontal="center" vertical="center" wrapText="1"/>
      <protection locked="0"/>
    </xf>
    <xf numFmtId="0" fontId="43" fillId="6" borderId="40" xfId="0" applyFont="1" applyFill="1" applyBorder="1" applyAlignment="1" applyProtection="1">
      <alignment horizontal="center" vertical="center" wrapText="1"/>
      <protection locked="0"/>
    </xf>
    <xf numFmtId="0" fontId="34" fillId="2" borderId="0" xfId="0" applyFont="1" applyFill="1" applyAlignment="1" applyProtection="1">
      <alignment vertical="center"/>
    </xf>
    <xf numFmtId="0" fontId="35" fillId="2" borderId="0" xfId="0" applyFont="1" applyFill="1" applyProtection="1"/>
    <xf numFmtId="0" fontId="35" fillId="2" borderId="0" xfId="0" applyFont="1" applyFill="1" applyAlignment="1" applyProtection="1">
      <alignment vertical="center"/>
    </xf>
    <xf numFmtId="0" fontId="0" fillId="2" borderId="22" xfId="0" applyFill="1" applyBorder="1" applyProtection="1"/>
    <xf numFmtId="0" fontId="0" fillId="16" borderId="0" xfId="0" applyFill="1" applyProtection="1"/>
    <xf numFmtId="0" fontId="0" fillId="35" borderId="0" xfId="0" applyFill="1" applyProtection="1"/>
    <xf numFmtId="0" fontId="18" fillId="16" borderId="0" xfId="0" applyFont="1" applyFill="1" applyAlignment="1" applyProtection="1">
      <alignment horizontal="justify" vertical="center" wrapText="1"/>
    </xf>
    <xf numFmtId="0" fontId="18" fillId="16" borderId="0" xfId="0" applyFont="1" applyFill="1" applyAlignment="1" applyProtection="1">
      <alignment horizontal="left" vertical="center"/>
    </xf>
    <xf numFmtId="0" fontId="39" fillId="16" borderId="0" xfId="0" applyFont="1" applyFill="1" applyAlignment="1" applyProtection="1">
      <alignment horizontal="left"/>
    </xf>
    <xf numFmtId="0" fontId="0" fillId="9" borderId="0" xfId="0" applyFill="1" applyProtection="1"/>
    <xf numFmtId="0" fontId="0" fillId="19" borderId="0" xfId="0" applyFill="1" applyProtection="1"/>
    <xf numFmtId="0" fontId="0" fillId="24" borderId="0" xfId="0" applyFill="1" applyProtection="1"/>
    <xf numFmtId="0" fontId="0" fillId="29" borderId="0" xfId="0" applyFill="1" applyProtection="1"/>
    <xf numFmtId="0" fontId="30" fillId="2" borderId="0" xfId="0" applyFont="1" applyFill="1" applyAlignment="1" applyProtection="1">
      <alignment vertical="center" wrapText="1"/>
    </xf>
    <xf numFmtId="0" fontId="42" fillId="40" borderId="36" xfId="0" applyFont="1" applyFill="1" applyBorder="1" applyAlignment="1" applyProtection="1">
      <alignment horizontal="center" vertical="center"/>
    </xf>
    <xf numFmtId="0" fontId="32" fillId="9" borderId="0" xfId="0" applyFont="1" applyFill="1" applyBorder="1" applyAlignment="1" applyProtection="1">
      <alignment horizontal="center" vertical="center"/>
    </xf>
    <xf numFmtId="0" fontId="46" fillId="6" borderId="1" xfId="0" applyFont="1" applyFill="1" applyBorder="1" applyAlignment="1" applyProtection="1">
      <alignment horizontal="center" vertical="center" wrapText="1"/>
      <protection locked="0"/>
    </xf>
    <xf numFmtId="0" fontId="47" fillId="6" borderId="1" xfId="0" applyFont="1" applyFill="1" applyBorder="1" applyAlignment="1" applyProtection="1">
      <alignment horizontal="center" vertical="center" wrapText="1"/>
      <protection locked="0"/>
    </xf>
    <xf numFmtId="0" fontId="18" fillId="2" borderId="0" xfId="0" applyFont="1" applyFill="1" applyAlignment="1" applyProtection="1">
      <alignment horizontal="left" vertical="center"/>
    </xf>
    <xf numFmtId="0" fontId="50" fillId="5" borderId="0" xfId="0" applyFont="1" applyFill="1" applyAlignment="1" applyProtection="1">
      <alignment horizontal="left" vertical="center"/>
    </xf>
    <xf numFmtId="0" fontId="0" fillId="2" borderId="0" xfId="0" applyFill="1" applyBorder="1" applyProtection="1"/>
    <xf numFmtId="0" fontId="51" fillId="2" borderId="0" xfId="0" applyFont="1" applyFill="1" applyAlignment="1" applyProtection="1">
      <alignment horizontal="left" vertical="center"/>
    </xf>
    <xf numFmtId="0" fontId="19" fillId="9" borderId="20" xfId="0" applyFont="1" applyFill="1" applyBorder="1" applyAlignment="1" applyProtection="1">
      <alignment horizontal="center" vertical="center"/>
    </xf>
    <xf numFmtId="0" fontId="19" fillId="27" borderId="3" xfId="0" applyFont="1" applyFill="1" applyBorder="1" applyAlignment="1" applyProtection="1">
      <alignment horizontal="center" vertical="center" wrapText="1"/>
    </xf>
    <xf numFmtId="0" fontId="19" fillId="27" borderId="8" xfId="0" applyFont="1" applyFill="1" applyBorder="1" applyAlignment="1" applyProtection="1">
      <alignment vertical="center" wrapText="1"/>
    </xf>
    <xf numFmtId="0" fontId="19" fillId="27" borderId="7" xfId="0" applyFont="1" applyFill="1" applyBorder="1" applyAlignment="1" applyProtection="1">
      <alignment horizontal="center" vertical="center" wrapText="1"/>
    </xf>
    <xf numFmtId="0" fontId="19" fillId="28" borderId="7" xfId="0" applyFont="1" applyFill="1" applyBorder="1" applyAlignment="1" applyProtection="1">
      <alignment horizontal="center" vertical="center" wrapText="1"/>
    </xf>
    <xf numFmtId="0" fontId="19" fillId="0" borderId="0" xfId="0" applyFont="1" applyBorder="1" applyAlignment="1" applyProtection="1">
      <alignment horizontal="center" vertical="center"/>
    </xf>
    <xf numFmtId="0" fontId="19" fillId="9" borderId="0" xfId="0" applyFont="1" applyFill="1" applyAlignment="1" applyProtection="1">
      <alignment horizontal="center" vertical="top"/>
    </xf>
    <xf numFmtId="0" fontId="45" fillId="9" borderId="0" xfId="0" applyFont="1" applyFill="1" applyAlignment="1" applyProtection="1">
      <alignment horizontal="center" vertical="top"/>
    </xf>
    <xf numFmtId="0" fontId="14" fillId="9" borderId="0" xfId="0" applyFont="1" applyFill="1" applyAlignment="1" applyProtection="1">
      <alignment horizontal="center" vertical="center"/>
    </xf>
    <xf numFmtId="0" fontId="14" fillId="9" borderId="0" xfId="0" applyFont="1" applyFill="1" applyAlignment="1" applyProtection="1">
      <alignment horizontal="center" vertical="top"/>
    </xf>
    <xf numFmtId="0" fontId="19" fillId="0" borderId="0" xfId="0" applyFont="1" applyAlignment="1" applyProtection="1">
      <alignment horizontal="center" vertical="top"/>
    </xf>
    <xf numFmtId="0" fontId="44" fillId="2" borderId="0" xfId="0" applyFont="1" applyFill="1" applyBorder="1" applyAlignment="1" applyProtection="1">
      <alignment horizontal="center" vertical="center"/>
    </xf>
    <xf numFmtId="0" fontId="53" fillId="26" borderId="53" xfId="0" applyFont="1" applyFill="1" applyBorder="1" applyAlignment="1" applyProtection="1">
      <alignment horizontal="center" vertical="center"/>
    </xf>
    <xf numFmtId="0" fontId="53" fillId="2" borderId="0" xfId="0" applyFont="1" applyFill="1" applyBorder="1" applyAlignment="1" applyProtection="1">
      <alignment horizontal="center" vertical="center"/>
    </xf>
    <xf numFmtId="0" fontId="44" fillId="26" borderId="55" xfId="0" applyFont="1" applyFill="1" applyBorder="1" applyAlignment="1" applyProtection="1">
      <alignment horizontal="center" vertical="center"/>
    </xf>
    <xf numFmtId="0" fontId="52" fillId="26" borderId="56" xfId="0" applyFont="1" applyFill="1" applyBorder="1" applyAlignment="1" applyProtection="1">
      <alignment horizontal="center" vertical="center"/>
    </xf>
    <xf numFmtId="0" fontId="55" fillId="43" borderId="47" xfId="0" applyFont="1" applyFill="1" applyBorder="1" applyAlignment="1" applyProtection="1">
      <alignment horizontal="center" vertical="center"/>
    </xf>
    <xf numFmtId="0" fontId="10" fillId="33" borderId="51" xfId="0" applyFont="1" applyFill="1" applyBorder="1" applyAlignment="1" applyProtection="1">
      <alignment horizontal="center" vertical="center" wrapText="1"/>
    </xf>
    <xf numFmtId="0" fontId="11" fillId="33" borderId="51" xfId="0" applyFont="1" applyFill="1" applyBorder="1" applyAlignment="1" applyProtection="1">
      <alignment horizontal="center" vertical="center" wrapText="1"/>
    </xf>
    <xf numFmtId="0" fontId="11" fillId="33" borderId="52" xfId="0" applyFont="1" applyFill="1" applyBorder="1" applyAlignment="1" applyProtection="1">
      <alignment horizontal="center" vertical="center" wrapText="1"/>
    </xf>
    <xf numFmtId="0" fontId="11" fillId="8" borderId="50" xfId="0" applyFont="1" applyFill="1" applyBorder="1" applyAlignment="1" applyProtection="1">
      <alignment horizontal="center" vertical="center" wrapText="1"/>
    </xf>
    <xf numFmtId="0" fontId="11" fillId="8" borderId="51" xfId="0" applyFont="1" applyFill="1" applyBorder="1" applyAlignment="1" applyProtection="1">
      <alignment horizontal="center" vertical="center" wrapText="1"/>
    </xf>
    <xf numFmtId="0" fontId="11" fillId="38" borderId="52" xfId="0" applyFont="1" applyFill="1" applyBorder="1" applyAlignment="1" applyProtection="1">
      <alignment horizontal="center" vertical="center" wrapText="1"/>
    </xf>
    <xf numFmtId="0" fontId="11" fillId="41" borderId="51" xfId="0" applyFont="1" applyFill="1" applyBorder="1" applyAlignment="1" applyProtection="1">
      <alignment horizontal="center" vertical="center" wrapText="1"/>
    </xf>
    <xf numFmtId="0" fontId="19" fillId="52" borderId="6" xfId="0" applyFont="1" applyFill="1" applyBorder="1" applyAlignment="1" applyProtection="1">
      <alignment horizontal="center" vertical="center" wrapText="1"/>
    </xf>
    <xf numFmtId="0" fontId="19" fillId="52" borderId="11" xfId="0" applyFont="1" applyFill="1" applyBorder="1" applyAlignment="1" applyProtection="1">
      <alignment horizontal="center" vertical="center" wrapText="1"/>
    </xf>
    <xf numFmtId="0" fontId="19" fillId="47" borderId="6" xfId="0" applyFont="1" applyFill="1" applyBorder="1" applyAlignment="1" applyProtection="1">
      <alignment horizontal="center" vertical="center" wrapText="1"/>
    </xf>
    <xf numFmtId="0" fontId="19" fillId="47" borderId="11" xfId="0" applyFont="1" applyFill="1" applyBorder="1" applyAlignment="1" applyProtection="1">
      <alignment horizontal="center" vertical="center" wrapText="1"/>
    </xf>
    <xf numFmtId="0" fontId="4" fillId="34" borderId="3" xfId="0" applyFont="1" applyFill="1" applyBorder="1" applyAlignment="1" applyProtection="1">
      <alignment horizontal="center"/>
    </xf>
    <xf numFmtId="0" fontId="5" fillId="34" borderId="8" xfId="0" applyFont="1" applyFill="1" applyBorder="1" applyAlignment="1" applyProtection="1">
      <alignment horizontal="center" vertical="center"/>
    </xf>
    <xf numFmtId="0" fontId="3" fillId="6" borderId="20" xfId="0" applyFont="1" applyFill="1" applyBorder="1" applyAlignment="1" applyProtection="1">
      <alignment horizontal="left" vertical="center" wrapText="1"/>
      <protection locked="0"/>
    </xf>
    <xf numFmtId="0" fontId="19" fillId="28" borderId="3" xfId="0" applyFont="1" applyFill="1" applyBorder="1" applyAlignment="1" applyProtection="1">
      <alignment horizontal="center" vertical="center" wrapText="1"/>
    </xf>
    <xf numFmtId="0" fontId="19" fillId="48" borderId="3" xfId="0" applyFont="1" applyFill="1" applyBorder="1" applyAlignment="1" applyProtection="1">
      <alignment horizontal="center" vertical="center" wrapText="1"/>
    </xf>
    <xf numFmtId="0" fontId="19" fillId="48" borderId="8" xfId="0" applyFont="1" applyFill="1" applyBorder="1" applyAlignment="1" applyProtection="1">
      <alignment horizontal="center" vertical="center" wrapText="1"/>
    </xf>
    <xf numFmtId="0" fontId="22" fillId="6" borderId="47" xfId="0" applyFont="1" applyFill="1" applyBorder="1" applyAlignment="1" applyProtection="1">
      <alignment horizontal="center" vertical="center"/>
    </xf>
    <xf numFmtId="164" fontId="20" fillId="6" borderId="62" xfId="0" applyNumberFormat="1" applyFont="1" applyFill="1" applyBorder="1" applyAlignment="1" applyProtection="1">
      <alignment horizontal="center" vertical="center"/>
      <protection locked="0"/>
    </xf>
    <xf numFmtId="164" fontId="20" fillId="6" borderId="39" xfId="0" applyNumberFormat="1" applyFont="1" applyFill="1" applyBorder="1" applyAlignment="1" applyProtection="1">
      <alignment horizontal="center" vertical="center"/>
      <protection locked="0"/>
    </xf>
    <xf numFmtId="0" fontId="32" fillId="9" borderId="0" xfId="0" applyFont="1" applyFill="1" applyBorder="1" applyAlignment="1" applyProtection="1">
      <alignment vertical="center"/>
    </xf>
    <xf numFmtId="0" fontId="32" fillId="9" borderId="20" xfId="0" applyFont="1" applyFill="1" applyBorder="1" applyAlignment="1" applyProtection="1">
      <alignment vertical="center"/>
    </xf>
    <xf numFmtId="0" fontId="3" fillId="6" borderId="24" xfId="0" applyFont="1" applyFill="1" applyBorder="1" applyAlignment="1" applyProtection="1">
      <alignment horizontal="left" vertical="center" wrapText="1"/>
      <protection locked="0"/>
    </xf>
    <xf numFmtId="0" fontId="43" fillId="6" borderId="64" xfId="0" applyFont="1" applyFill="1" applyBorder="1" applyAlignment="1" applyProtection="1">
      <alignment horizontal="center" vertical="center" wrapText="1"/>
      <protection locked="0"/>
    </xf>
    <xf numFmtId="0" fontId="19" fillId="53" borderId="20" xfId="0" applyFont="1" applyFill="1" applyBorder="1" applyAlignment="1" applyProtection="1">
      <alignment horizontal="center" vertical="center" wrapText="1"/>
    </xf>
    <xf numFmtId="0" fontId="19" fillId="28" borderId="8" xfId="0" applyFont="1" applyFill="1" applyBorder="1" applyAlignment="1" applyProtection="1">
      <alignment horizontal="center" vertical="center" wrapText="1"/>
    </xf>
    <xf numFmtId="0" fontId="3" fillId="6" borderId="23" xfId="0" applyFont="1" applyFill="1" applyBorder="1" applyAlignment="1" applyProtection="1">
      <alignment horizontal="left" vertical="center" wrapText="1"/>
      <protection locked="0"/>
    </xf>
    <xf numFmtId="0" fontId="4" fillId="53" borderId="20" xfId="0" applyFont="1" applyFill="1" applyBorder="1" applyAlignment="1" applyProtection="1">
      <alignment horizontal="center"/>
    </xf>
    <xf numFmtId="0" fontId="5" fillId="53" borderId="56" xfId="0" applyFont="1" applyFill="1" applyBorder="1" applyAlignment="1" applyProtection="1">
      <alignment horizontal="center" vertical="center"/>
    </xf>
    <xf numFmtId="0" fontId="29" fillId="35" borderId="28" xfId="0" applyFont="1" applyFill="1" applyBorder="1" applyAlignment="1" applyProtection="1">
      <alignment horizontal="center" vertical="center" wrapText="1"/>
    </xf>
    <xf numFmtId="0" fontId="4" fillId="34" borderId="67" xfId="0" applyFont="1" applyFill="1" applyBorder="1" applyAlignment="1" applyProtection="1">
      <alignment horizontal="center"/>
    </xf>
    <xf numFmtId="0" fontId="5" fillId="34" borderId="7" xfId="0" applyFont="1" applyFill="1" applyBorder="1" applyAlignment="1" applyProtection="1">
      <alignment horizontal="center" vertical="center"/>
    </xf>
    <xf numFmtId="0" fontId="19" fillId="53" borderId="24" xfId="0" applyFont="1" applyFill="1" applyBorder="1" applyAlignment="1" applyProtection="1">
      <alignment horizontal="center" vertical="center" wrapText="1"/>
    </xf>
    <xf numFmtId="0" fontId="19" fillId="53" borderId="56" xfId="0" applyFont="1" applyFill="1" applyBorder="1" applyAlignment="1" applyProtection="1">
      <alignment horizontal="center" vertical="center" wrapText="1"/>
    </xf>
    <xf numFmtId="0" fontId="18" fillId="35" borderId="28" xfId="0" applyFont="1" applyFill="1" applyBorder="1" applyAlignment="1" applyProtection="1">
      <alignment horizontal="center" vertical="center" wrapText="1"/>
    </xf>
    <xf numFmtId="0" fontId="19" fillId="27" borderId="67" xfId="0" applyFont="1" applyFill="1" applyBorder="1" applyAlignment="1" applyProtection="1">
      <alignment horizontal="center" vertical="center" wrapText="1"/>
    </xf>
    <xf numFmtId="0" fontId="19" fillId="28" borderId="67" xfId="0" applyFont="1" applyFill="1" applyBorder="1" applyAlignment="1" applyProtection="1">
      <alignment horizontal="center" vertical="center" wrapText="1"/>
    </xf>
    <xf numFmtId="0" fontId="19" fillId="48" borderId="67" xfId="0" applyFont="1" applyFill="1" applyBorder="1" applyAlignment="1" applyProtection="1">
      <alignment horizontal="center" vertical="center" wrapText="1"/>
    </xf>
    <xf numFmtId="0" fontId="19" fillId="48" borderId="7" xfId="0" applyFont="1" applyFill="1" applyBorder="1" applyAlignment="1" applyProtection="1">
      <alignment horizontal="center" vertical="center" wrapText="1"/>
    </xf>
    <xf numFmtId="0" fontId="19" fillId="52" borderId="67" xfId="0" applyFont="1" applyFill="1" applyBorder="1" applyAlignment="1" applyProtection="1">
      <alignment horizontal="center" vertical="center" wrapText="1"/>
    </xf>
    <xf numFmtId="0" fontId="19" fillId="52" borderId="7" xfId="0" applyFont="1" applyFill="1" applyBorder="1" applyAlignment="1" applyProtection="1">
      <alignment horizontal="center" vertical="center" wrapText="1"/>
    </xf>
    <xf numFmtId="0" fontId="19" fillId="47" borderId="67" xfId="0" applyFont="1" applyFill="1" applyBorder="1" applyAlignment="1" applyProtection="1">
      <alignment horizontal="center" vertical="center" wrapText="1"/>
    </xf>
    <xf numFmtId="0" fontId="19" fillId="47" borderId="7" xfId="0" applyFont="1" applyFill="1" applyBorder="1" applyAlignment="1" applyProtection="1">
      <alignment horizontal="center" vertical="center" wrapText="1"/>
    </xf>
    <xf numFmtId="0" fontId="0" fillId="2" borderId="19" xfId="0" applyFill="1" applyBorder="1" applyProtection="1"/>
    <xf numFmtId="0" fontId="21" fillId="35" borderId="0" xfId="0" applyFont="1" applyFill="1" applyAlignment="1" applyProtection="1">
      <alignment horizontal="left" vertical="center"/>
    </xf>
    <xf numFmtId="0" fontId="0" fillId="4" borderId="0" xfId="0" applyFill="1" applyAlignment="1" applyProtection="1">
      <alignment horizontal="center" vertical="center"/>
    </xf>
    <xf numFmtId="0" fontId="17" fillId="2" borderId="22" xfId="0" applyFont="1" applyFill="1" applyBorder="1" applyAlignment="1" applyProtection="1">
      <alignment horizontal="left" vertical="center"/>
    </xf>
    <xf numFmtId="0" fontId="14" fillId="2" borderId="22" xfId="0" applyFont="1" applyFill="1" applyBorder="1" applyAlignment="1" applyProtection="1">
      <alignment horizontal="center" vertical="center"/>
    </xf>
    <xf numFmtId="0" fontId="11" fillId="41" borderId="43" xfId="0" applyFont="1" applyFill="1" applyBorder="1" applyAlignment="1" applyProtection="1">
      <alignment horizontal="center" vertical="center" wrapText="1"/>
    </xf>
    <xf numFmtId="0" fontId="11" fillId="41" borderId="44" xfId="0" applyFont="1" applyFill="1" applyBorder="1" applyAlignment="1" applyProtection="1">
      <alignment horizontal="center" vertical="center" wrapText="1"/>
    </xf>
    <xf numFmtId="0" fontId="11" fillId="41" borderId="23" xfId="0" applyFont="1" applyFill="1" applyBorder="1" applyAlignment="1" applyProtection="1">
      <alignment horizontal="center" vertical="center" wrapText="1"/>
    </xf>
    <xf numFmtId="0" fontId="11" fillId="42" borderId="44" xfId="0" applyFont="1" applyFill="1" applyBorder="1" applyAlignment="1" applyProtection="1">
      <alignment horizontal="center" vertical="center" wrapText="1"/>
    </xf>
    <xf numFmtId="0" fontId="11" fillId="42" borderId="43" xfId="0" applyFont="1" applyFill="1" applyBorder="1" applyAlignment="1" applyProtection="1">
      <alignment horizontal="center" vertical="center" wrapText="1"/>
    </xf>
    <xf numFmtId="0" fontId="11" fillId="42" borderId="22" xfId="0" applyFont="1" applyFill="1" applyBorder="1" applyAlignment="1" applyProtection="1">
      <alignment horizontal="center" vertical="center" wrapText="1"/>
    </xf>
    <xf numFmtId="0" fontId="11" fillId="42" borderId="23" xfId="0" applyFont="1" applyFill="1" applyBorder="1" applyAlignment="1" applyProtection="1">
      <alignment horizontal="center" vertical="center" wrapText="1"/>
    </xf>
    <xf numFmtId="0" fontId="11" fillId="4" borderId="43" xfId="0" applyFont="1" applyFill="1" applyBorder="1" applyAlignment="1" applyProtection="1">
      <alignment horizontal="center" vertical="center" wrapText="1"/>
    </xf>
    <xf numFmtId="0" fontId="11" fillId="4" borderId="40" xfId="0" applyFont="1" applyFill="1" applyBorder="1" applyAlignment="1" applyProtection="1">
      <alignment horizontal="center" vertical="center" wrapText="1"/>
    </xf>
    <xf numFmtId="0" fontId="11" fillId="4" borderId="45" xfId="0" applyFont="1" applyFill="1" applyBorder="1" applyAlignment="1" applyProtection="1">
      <alignment horizontal="center" vertical="center" wrapText="1"/>
    </xf>
    <xf numFmtId="0" fontId="10" fillId="36" borderId="44" xfId="0" applyFont="1" applyFill="1" applyBorder="1" applyAlignment="1" applyProtection="1">
      <alignment horizontal="center" vertical="center" wrapText="1"/>
    </xf>
    <xf numFmtId="0" fontId="10" fillId="36" borderId="43" xfId="0" applyFont="1" applyFill="1" applyBorder="1" applyAlignment="1" applyProtection="1">
      <alignment horizontal="center" vertical="center" wrapText="1"/>
    </xf>
    <xf numFmtId="0" fontId="10" fillId="36" borderId="40" xfId="0" applyFont="1" applyFill="1" applyBorder="1" applyAlignment="1" applyProtection="1">
      <alignment horizontal="center" vertical="center" wrapText="1"/>
    </xf>
    <xf numFmtId="0" fontId="10" fillId="36" borderId="45" xfId="0" applyFont="1" applyFill="1" applyBorder="1" applyAlignment="1" applyProtection="1">
      <alignment horizontal="center" vertical="center" wrapText="1"/>
    </xf>
    <xf numFmtId="0" fontId="0" fillId="33" borderId="26" xfId="0" applyFill="1" applyBorder="1" applyAlignment="1" applyProtection="1">
      <alignment horizontal="center" vertical="center"/>
    </xf>
    <xf numFmtId="0" fontId="10" fillId="38" borderId="57" xfId="0" applyFont="1" applyFill="1" applyBorder="1" applyAlignment="1" applyProtection="1">
      <alignment horizontal="center" vertical="center" wrapText="1"/>
    </xf>
    <xf numFmtId="0" fontId="0" fillId="36" borderId="57" xfId="0" applyFill="1" applyBorder="1" applyAlignment="1" applyProtection="1">
      <alignment horizontal="center" vertical="center"/>
    </xf>
    <xf numFmtId="0" fontId="0" fillId="42" borderId="57" xfId="0" applyFill="1" applyBorder="1" applyAlignment="1" applyProtection="1">
      <alignment horizontal="center" vertical="center"/>
    </xf>
    <xf numFmtId="0" fontId="0" fillId="41" borderId="26" xfId="0" applyFill="1" applyBorder="1" applyAlignment="1" applyProtection="1">
      <alignment horizontal="center" vertical="center"/>
    </xf>
    <xf numFmtId="0" fontId="0" fillId="26" borderId="68" xfId="0" applyFill="1" applyBorder="1" applyAlignment="1" applyProtection="1">
      <alignment horizontal="center" vertical="center"/>
    </xf>
    <xf numFmtId="0" fontId="21" fillId="31" borderId="62" xfId="0" applyFont="1" applyFill="1" applyBorder="1" applyAlignment="1" applyProtection="1">
      <alignment vertical="center" wrapText="1"/>
    </xf>
    <xf numFmtId="0" fontId="21" fillId="31" borderId="39" xfId="0" applyFont="1" applyFill="1" applyBorder="1" applyAlignment="1" applyProtection="1">
      <alignment vertical="center" wrapText="1"/>
    </xf>
    <xf numFmtId="0" fontId="5" fillId="34" borderId="66" xfId="0" applyFont="1" applyFill="1" applyBorder="1" applyAlignment="1" applyProtection="1">
      <alignment horizontal="center" vertical="center"/>
    </xf>
    <xf numFmtId="0" fontId="5" fillId="34" borderId="46" xfId="0" applyFont="1" applyFill="1" applyBorder="1" applyAlignment="1" applyProtection="1">
      <alignment horizontal="center" vertical="center"/>
    </xf>
    <xf numFmtId="0" fontId="19" fillId="27" borderId="44" xfId="0" applyFont="1" applyFill="1" applyBorder="1" applyAlignment="1" applyProtection="1">
      <alignment vertical="center" wrapText="1"/>
    </xf>
    <xf numFmtId="0" fontId="19" fillId="27" borderId="46" xfId="0" applyFont="1" applyFill="1" applyBorder="1" applyAlignment="1" applyProtection="1">
      <alignment horizontal="center" vertical="center" wrapText="1"/>
    </xf>
    <xf numFmtId="0" fontId="19" fillId="28" borderId="44" xfId="0" applyFont="1" applyFill="1" applyBorder="1" applyAlignment="1" applyProtection="1">
      <alignment horizontal="center" vertical="center" wrapText="1"/>
    </xf>
    <xf numFmtId="0" fontId="19" fillId="28" borderId="46" xfId="0" applyFont="1" applyFill="1" applyBorder="1" applyAlignment="1" applyProtection="1">
      <alignment horizontal="center" vertical="center" wrapText="1"/>
    </xf>
    <xf numFmtId="0" fontId="19" fillId="48" borderId="44" xfId="0" applyFont="1" applyFill="1" applyBorder="1" applyAlignment="1" applyProtection="1">
      <alignment horizontal="center" vertical="center" wrapText="1"/>
    </xf>
    <xf numFmtId="0" fontId="19" fillId="48" borderId="46" xfId="0" applyFont="1" applyFill="1" applyBorder="1" applyAlignment="1" applyProtection="1">
      <alignment horizontal="center" vertical="center" wrapText="1"/>
    </xf>
    <xf numFmtId="0" fontId="19" fillId="52" borderId="42" xfId="0" applyFont="1" applyFill="1" applyBorder="1" applyAlignment="1" applyProtection="1">
      <alignment horizontal="center" vertical="center" wrapText="1"/>
    </xf>
    <xf numFmtId="0" fontId="19" fillId="52" borderId="46" xfId="0" applyFont="1" applyFill="1" applyBorder="1" applyAlignment="1" applyProtection="1">
      <alignment horizontal="center" vertical="center" wrapText="1"/>
    </xf>
    <xf numFmtId="0" fontId="19" fillId="47" borderId="42" xfId="0" applyFont="1" applyFill="1" applyBorder="1" applyAlignment="1" applyProtection="1">
      <alignment horizontal="center" vertical="center" wrapText="1"/>
    </xf>
    <xf numFmtId="0" fontId="19" fillId="47" borderId="46" xfId="0" applyFont="1" applyFill="1" applyBorder="1" applyAlignment="1" applyProtection="1">
      <alignment horizontal="center" vertical="center" wrapText="1"/>
    </xf>
    <xf numFmtId="0" fontId="24" fillId="12" borderId="50" xfId="0" applyFont="1" applyFill="1" applyBorder="1" applyAlignment="1" applyProtection="1">
      <alignment horizontal="center" vertical="center"/>
    </xf>
    <xf numFmtId="0" fontId="24" fillId="12" borderId="28" xfId="0" applyFont="1" applyFill="1" applyBorder="1" applyAlignment="1" applyProtection="1">
      <alignment horizontal="center" vertical="center"/>
    </xf>
    <xf numFmtId="0" fontId="24" fillId="12" borderId="71" xfId="0" applyFont="1" applyFill="1" applyBorder="1" applyAlignment="1" applyProtection="1">
      <alignment horizontal="center" vertical="center"/>
    </xf>
    <xf numFmtId="0" fontId="23" fillId="13" borderId="73" xfId="0" applyFont="1" applyFill="1" applyBorder="1" applyAlignment="1" applyProtection="1">
      <alignment horizontal="center" vertical="center"/>
    </xf>
    <xf numFmtId="0" fontId="24" fillId="12" borderId="57" xfId="0" applyFont="1" applyFill="1" applyBorder="1" applyAlignment="1" applyProtection="1">
      <alignment horizontal="center" vertical="center"/>
    </xf>
    <xf numFmtId="0" fontId="24" fillId="12" borderId="59" xfId="0" applyFont="1" applyFill="1" applyBorder="1" applyAlignment="1" applyProtection="1">
      <alignment horizontal="center" vertical="center"/>
    </xf>
    <xf numFmtId="0" fontId="29" fillId="35" borderId="24" xfId="0" applyFont="1" applyFill="1" applyBorder="1" applyAlignment="1" applyProtection="1">
      <alignment horizontal="center" vertical="center" wrapText="1"/>
    </xf>
    <xf numFmtId="0" fontId="23" fillId="13" borderId="74" xfId="0" applyFont="1" applyFill="1" applyBorder="1" applyAlignment="1" applyProtection="1">
      <alignment horizontal="center" vertical="center"/>
    </xf>
    <xf numFmtId="0" fontId="24" fillId="12" borderId="48" xfId="0" applyFont="1" applyFill="1" applyBorder="1" applyAlignment="1" applyProtection="1">
      <alignment horizontal="center" vertical="center"/>
    </xf>
    <xf numFmtId="0" fontId="23" fillId="13" borderId="27" xfId="0" applyFont="1" applyFill="1" applyBorder="1" applyAlignment="1" applyProtection="1">
      <alignment horizontal="center" vertical="center"/>
    </xf>
    <xf numFmtId="0" fontId="18" fillId="35" borderId="0" xfId="0" applyFont="1" applyFill="1" applyBorder="1" applyAlignment="1" applyProtection="1">
      <alignment horizontal="center" vertical="center" wrapText="1"/>
    </xf>
    <xf numFmtId="0" fontId="24" fillId="12" borderId="58" xfId="0" applyFont="1" applyFill="1" applyBorder="1" applyAlignment="1" applyProtection="1">
      <alignment horizontal="center" vertical="center"/>
    </xf>
    <xf numFmtId="0" fontId="29" fillId="35" borderId="20" xfId="0" applyFont="1" applyFill="1" applyBorder="1" applyAlignment="1" applyProtection="1">
      <alignment horizontal="center" vertical="center" wrapText="1"/>
    </xf>
    <xf numFmtId="0" fontId="18" fillId="35" borderId="24" xfId="0" applyFont="1" applyFill="1" applyBorder="1" applyAlignment="1" applyProtection="1">
      <alignment horizontal="center" vertical="center" wrapText="1"/>
    </xf>
    <xf numFmtId="0" fontId="18" fillId="35" borderId="19" xfId="0" applyFont="1" applyFill="1" applyBorder="1" applyAlignment="1" applyProtection="1">
      <alignment horizontal="center" vertical="center" wrapText="1"/>
    </xf>
    <xf numFmtId="0" fontId="18" fillId="35" borderId="20" xfId="0" applyFont="1" applyFill="1" applyBorder="1" applyAlignment="1" applyProtection="1">
      <alignment horizontal="center" vertical="center" wrapText="1"/>
    </xf>
    <xf numFmtId="0" fontId="24" fillId="12" borderId="60" xfId="0" applyFont="1" applyFill="1" applyBorder="1" applyAlignment="1" applyProtection="1">
      <alignment horizontal="center" vertical="center"/>
    </xf>
    <xf numFmtId="0" fontId="24" fillId="12" borderId="26" xfId="0" applyFont="1" applyFill="1" applyBorder="1" applyAlignment="1" applyProtection="1">
      <alignment horizontal="center" vertical="center"/>
    </xf>
    <xf numFmtId="0" fontId="23" fillId="15" borderId="72" xfId="0" applyFont="1" applyFill="1" applyBorder="1" applyAlignment="1" applyProtection="1">
      <alignment horizontal="center" vertical="center"/>
    </xf>
    <xf numFmtId="0" fontId="23" fillId="15" borderId="74" xfId="0" applyFont="1" applyFill="1" applyBorder="1" applyAlignment="1" applyProtection="1">
      <alignment horizontal="center" vertical="center"/>
    </xf>
    <xf numFmtId="0" fontId="23" fillId="15" borderId="28" xfId="0" applyFont="1" applyFill="1" applyBorder="1" applyAlignment="1" applyProtection="1">
      <alignment horizontal="center" vertical="center"/>
    </xf>
    <xf numFmtId="0" fontId="23" fillId="56" borderId="28" xfId="0" applyFont="1" applyFill="1" applyBorder="1" applyAlignment="1" applyProtection="1">
      <alignment horizontal="center" vertical="center"/>
    </xf>
    <xf numFmtId="0" fontId="23" fillId="58" borderId="72" xfId="0" applyFont="1" applyFill="1" applyBorder="1" applyAlignment="1" applyProtection="1">
      <alignment horizontal="center" vertical="center"/>
    </xf>
    <xf numFmtId="0" fontId="23" fillId="58" borderId="74" xfId="0" applyFont="1" applyFill="1" applyBorder="1" applyAlignment="1" applyProtection="1">
      <alignment horizontal="center" vertical="center"/>
    </xf>
    <xf numFmtId="0" fontId="23" fillId="58" borderId="28" xfId="0" applyFont="1" applyFill="1" applyBorder="1" applyAlignment="1" applyProtection="1">
      <alignment horizontal="center" vertical="center"/>
    </xf>
    <xf numFmtId="0" fontId="23" fillId="59" borderId="72" xfId="0" applyFont="1" applyFill="1" applyBorder="1" applyAlignment="1" applyProtection="1">
      <alignment horizontal="center" vertical="center"/>
    </xf>
    <xf numFmtId="0" fontId="23" fillId="59" borderId="74" xfId="0" applyFont="1" applyFill="1" applyBorder="1" applyAlignment="1" applyProtection="1">
      <alignment horizontal="center" vertical="center"/>
    </xf>
    <xf numFmtId="0" fontId="23" fillId="59" borderId="27" xfId="0" applyFont="1" applyFill="1" applyBorder="1" applyAlignment="1" applyProtection="1">
      <alignment horizontal="center" vertical="center"/>
    </xf>
    <xf numFmtId="0" fontId="23" fillId="56" borderId="60" xfId="0" applyFont="1" applyFill="1" applyBorder="1" applyAlignment="1" applyProtection="1">
      <alignment horizontal="center" vertical="center"/>
    </xf>
    <xf numFmtId="0" fontId="23" fillId="56" borderId="48" xfId="0" applyFont="1" applyFill="1" applyBorder="1" applyAlignment="1" applyProtection="1">
      <alignment horizontal="center" vertical="center"/>
    </xf>
    <xf numFmtId="0" fontId="23" fillId="57" borderId="57" xfId="0" applyFont="1" applyFill="1" applyBorder="1" applyAlignment="1" applyProtection="1">
      <alignment horizontal="center" vertical="center"/>
    </xf>
    <xf numFmtId="0" fontId="23" fillId="57" borderId="48" xfId="0" applyFont="1" applyFill="1" applyBorder="1" applyAlignment="1" applyProtection="1">
      <alignment horizontal="center" vertical="center"/>
    </xf>
    <xf numFmtId="0" fontId="10" fillId="18" borderId="57" xfId="0" applyFont="1" applyFill="1" applyBorder="1" applyAlignment="1" applyProtection="1">
      <alignment horizontal="center" vertical="center" wrapText="1"/>
    </xf>
    <xf numFmtId="0" fontId="10" fillId="18" borderId="58" xfId="0" applyFont="1" applyFill="1" applyBorder="1" applyAlignment="1" applyProtection="1">
      <alignment horizontal="center" vertical="center" wrapText="1"/>
    </xf>
    <xf numFmtId="0" fontId="10" fillId="18" borderId="63" xfId="0" applyFont="1" applyFill="1" applyBorder="1" applyAlignment="1" applyProtection="1">
      <alignment horizontal="center" vertical="center" wrapText="1"/>
    </xf>
    <xf numFmtId="0" fontId="11" fillId="18" borderId="67" xfId="0" applyFont="1" applyFill="1" applyBorder="1" applyAlignment="1" applyProtection="1">
      <alignment horizontal="center" vertical="center" wrapText="1"/>
    </xf>
    <xf numFmtId="0" fontId="10" fillId="18" borderId="65" xfId="0" applyFont="1" applyFill="1" applyBorder="1" applyAlignment="1" applyProtection="1">
      <alignment horizontal="center" vertical="center" wrapText="1"/>
    </xf>
    <xf numFmtId="0" fontId="11" fillId="18" borderId="46" xfId="0" applyFont="1" applyFill="1" applyBorder="1" applyAlignment="1" applyProtection="1">
      <alignment horizontal="center" vertical="center" wrapText="1"/>
    </xf>
    <xf numFmtId="0" fontId="11" fillId="16" borderId="3" xfId="0" applyFont="1" applyFill="1" applyBorder="1" applyAlignment="1" applyProtection="1">
      <alignment horizontal="center" vertical="center" wrapText="1"/>
    </xf>
    <xf numFmtId="0" fontId="11" fillId="16" borderId="5" xfId="0" applyFont="1" applyFill="1" applyBorder="1" applyAlignment="1" applyProtection="1">
      <alignment horizontal="center" vertical="center" wrapText="1"/>
    </xf>
    <xf numFmtId="0" fontId="11" fillId="16" borderId="0" xfId="0" applyFont="1" applyFill="1" applyBorder="1" applyAlignment="1" applyProtection="1">
      <alignment horizontal="center" vertical="center" wrapText="1"/>
    </xf>
    <xf numFmtId="0" fontId="31" fillId="17" borderId="63" xfId="0" applyFont="1" applyFill="1" applyBorder="1" applyAlignment="1" applyProtection="1">
      <alignment horizontal="center" vertical="center"/>
    </xf>
    <xf numFmtId="0" fontId="60" fillId="17" borderId="9" xfId="0" applyFont="1" applyFill="1" applyBorder="1" applyAlignment="1" applyProtection="1">
      <alignment horizontal="center" vertical="center" wrapText="1"/>
    </xf>
    <xf numFmtId="0" fontId="31" fillId="17" borderId="65" xfId="0" applyFont="1" applyFill="1" applyBorder="1" applyAlignment="1" applyProtection="1">
      <alignment horizontal="center" vertical="center"/>
    </xf>
    <xf numFmtId="0" fontId="60" fillId="17" borderId="65" xfId="0" applyFont="1" applyFill="1" applyBorder="1" applyAlignment="1" applyProtection="1">
      <alignment horizontal="center" vertical="center" wrapText="1"/>
    </xf>
    <xf numFmtId="0" fontId="61" fillId="43" borderId="20" xfId="0" applyFont="1" applyFill="1" applyBorder="1" applyAlignment="1" applyProtection="1">
      <alignment horizontal="center" vertical="center"/>
    </xf>
    <xf numFmtId="0" fontId="61" fillId="55" borderId="20" xfId="0" applyFont="1" applyFill="1" applyBorder="1" applyAlignment="1" applyProtection="1">
      <alignment horizontal="center" vertical="center"/>
    </xf>
    <xf numFmtId="0" fontId="61" fillId="54" borderId="20" xfId="0" applyFont="1" applyFill="1" applyBorder="1" applyAlignment="1" applyProtection="1">
      <alignment horizontal="center" vertical="center"/>
    </xf>
    <xf numFmtId="0" fontId="62" fillId="55" borderId="0" xfId="0" applyFont="1" applyFill="1" applyBorder="1" applyAlignment="1" applyProtection="1">
      <alignment horizontal="center" vertical="center" wrapText="1"/>
    </xf>
    <xf numFmtId="0" fontId="62" fillId="43" borderId="0" xfId="0" applyFont="1" applyFill="1" applyBorder="1" applyAlignment="1" applyProtection="1">
      <alignment horizontal="center" vertical="center" wrapText="1"/>
    </xf>
    <xf numFmtId="0" fontId="62" fillId="54" borderId="0" xfId="0" applyFont="1" applyFill="1" applyBorder="1" applyAlignment="1" applyProtection="1">
      <alignment horizontal="center" vertical="center" wrapText="1"/>
    </xf>
    <xf numFmtId="0" fontId="31" fillId="41" borderId="63" xfId="0" applyFont="1" applyFill="1" applyBorder="1" applyAlignment="1" applyProtection="1">
      <alignment horizontal="center" vertical="center"/>
    </xf>
    <xf numFmtId="0" fontId="31" fillId="41" borderId="9" xfId="0" applyFont="1" applyFill="1" applyBorder="1" applyAlignment="1" applyProtection="1">
      <alignment horizontal="center" vertical="center" wrapText="1"/>
    </xf>
    <xf numFmtId="0" fontId="31" fillId="41" borderId="65" xfId="0" applyFont="1" applyFill="1" applyBorder="1" applyAlignment="1" applyProtection="1">
      <alignment horizontal="center" vertical="center" wrapText="1"/>
    </xf>
    <xf numFmtId="0" fontId="31" fillId="60" borderId="9" xfId="0" applyFont="1" applyFill="1" applyBorder="1" applyAlignment="1" applyProtection="1">
      <alignment vertical="center" wrapText="1"/>
    </xf>
    <xf numFmtId="0" fontId="24" fillId="61" borderId="48" xfId="0" applyFont="1" applyFill="1" applyBorder="1" applyAlignment="1" applyProtection="1">
      <alignment horizontal="center" vertical="center"/>
    </xf>
    <xf numFmtId="0" fontId="31" fillId="44" borderId="6" xfId="0" applyFont="1" applyFill="1" applyBorder="1" applyAlignment="1" applyProtection="1">
      <alignment horizontal="center" vertical="center" wrapText="1"/>
    </xf>
    <xf numFmtId="0" fontId="31" fillId="44" borderId="9" xfId="0" applyFont="1" applyFill="1" applyBorder="1" applyAlignment="1" applyProtection="1">
      <alignment horizontal="center" vertical="center" wrapText="1"/>
    </xf>
    <xf numFmtId="0" fontId="11" fillId="4" borderId="0" xfId="0" applyFont="1" applyFill="1" applyAlignment="1" applyProtection="1">
      <alignment horizontal="center" vertical="center" wrapText="1"/>
    </xf>
    <xf numFmtId="0" fontId="31" fillId="46" borderId="65" xfId="0" applyFont="1" applyFill="1" applyBorder="1" applyAlignment="1" applyProtection="1">
      <alignment horizontal="center" vertical="center" wrapText="1"/>
    </xf>
    <xf numFmtId="0" fontId="31" fillId="46" borderId="57" xfId="0" applyFont="1" applyFill="1" applyBorder="1" applyAlignment="1" applyProtection="1">
      <alignment horizontal="center" vertical="center" wrapText="1"/>
    </xf>
    <xf numFmtId="0" fontId="31" fillId="46" borderId="67" xfId="0" applyFont="1" applyFill="1" applyBorder="1" applyAlignment="1" applyProtection="1">
      <alignment horizontal="center" vertical="center" wrapText="1"/>
    </xf>
    <xf numFmtId="0" fontId="31" fillId="46" borderId="5" xfId="0" applyFont="1" applyFill="1" applyBorder="1" applyAlignment="1" applyProtection="1">
      <alignment horizontal="center" vertical="center" wrapText="1"/>
    </xf>
    <xf numFmtId="0" fontId="23" fillId="57" borderId="59" xfId="0" applyFont="1" applyFill="1" applyBorder="1" applyAlignment="1" applyProtection="1">
      <alignment horizontal="center" vertical="center"/>
    </xf>
    <xf numFmtId="0" fontId="62" fillId="43" borderId="54" xfId="0" applyFont="1" applyFill="1" applyBorder="1" applyAlignment="1" applyProtection="1">
      <alignment horizontal="center" vertical="center" wrapText="1"/>
    </xf>
    <xf numFmtId="0" fontId="62" fillId="55" borderId="54" xfId="0" applyFont="1" applyFill="1" applyBorder="1" applyAlignment="1" applyProtection="1">
      <alignment horizontal="center" vertical="center" wrapText="1"/>
    </xf>
    <xf numFmtId="0" fontId="61" fillId="54" borderId="54" xfId="0" applyFont="1" applyFill="1" applyBorder="1" applyAlignment="1" applyProtection="1">
      <alignment horizontal="center" vertical="center"/>
    </xf>
    <xf numFmtId="0" fontId="38" fillId="19" borderId="0" xfId="0" applyFont="1" applyFill="1" applyAlignment="1" applyProtection="1">
      <alignment horizontal="center"/>
    </xf>
    <xf numFmtId="0" fontId="38" fillId="29" borderId="0" xfId="0" applyFont="1" applyFill="1" applyAlignment="1" applyProtection="1">
      <alignment horizontal="center"/>
    </xf>
    <xf numFmtId="0" fontId="38" fillId="24" borderId="0" xfId="0" applyFont="1" applyFill="1" applyAlignment="1" applyProtection="1">
      <alignment horizontal="center"/>
    </xf>
    <xf numFmtId="0" fontId="0" fillId="2" borderId="21" xfId="0" applyFill="1" applyBorder="1" applyProtection="1"/>
    <xf numFmtId="0" fontId="52" fillId="26" borderId="38" xfId="0" applyFont="1" applyFill="1" applyBorder="1" applyAlignment="1" applyProtection="1">
      <alignment horizontal="center" vertical="center" wrapText="1"/>
    </xf>
    <xf numFmtId="0" fontId="44" fillId="26" borderId="39" xfId="0" applyFont="1" applyFill="1" applyBorder="1" applyAlignment="1" applyProtection="1">
      <alignment horizontal="center" vertical="center" wrapText="1"/>
    </xf>
    <xf numFmtId="0" fontId="63" fillId="26" borderId="75" xfId="0" applyFont="1" applyFill="1" applyBorder="1" applyAlignment="1" applyProtection="1">
      <alignment horizontal="center" vertical="center" wrapText="1"/>
    </xf>
    <xf numFmtId="0" fontId="31" fillId="17" borderId="57" xfId="0" applyFont="1" applyFill="1" applyBorder="1" applyAlignment="1" applyProtection="1">
      <alignment horizontal="center" vertical="center" wrapText="1"/>
    </xf>
    <xf numFmtId="0" fontId="23" fillId="62" borderId="28" xfId="0" applyFont="1" applyFill="1" applyBorder="1" applyAlignment="1" applyProtection="1">
      <alignment horizontal="center" vertical="center"/>
    </xf>
    <xf numFmtId="0" fontId="23" fillId="62" borderId="27" xfId="0" applyFont="1" applyFill="1" applyBorder="1" applyAlignment="1" applyProtection="1">
      <alignment horizontal="center" vertical="center"/>
    </xf>
    <xf numFmtId="0" fontId="32" fillId="19" borderId="0" xfId="0" applyFont="1" applyFill="1" applyBorder="1" applyAlignment="1" applyProtection="1">
      <alignment vertical="center"/>
    </xf>
    <xf numFmtId="0" fontId="32" fillId="19" borderId="20" xfId="0" applyFont="1" applyFill="1" applyBorder="1" applyAlignment="1" applyProtection="1">
      <alignment vertical="center"/>
    </xf>
    <xf numFmtId="0" fontId="32" fillId="19" borderId="0" xfId="0" applyFont="1" applyFill="1" applyBorder="1" applyAlignment="1" applyProtection="1">
      <alignment horizontal="center" vertical="center"/>
    </xf>
    <xf numFmtId="0" fontId="19" fillId="19" borderId="20" xfId="0" applyFont="1" applyFill="1" applyBorder="1" applyAlignment="1" applyProtection="1">
      <alignment horizontal="center" vertical="center"/>
    </xf>
    <xf numFmtId="0" fontId="14" fillId="19" borderId="0" xfId="0" applyFont="1" applyFill="1" applyAlignment="1" applyProtection="1">
      <alignment horizontal="center" vertical="center"/>
    </xf>
    <xf numFmtId="0" fontId="19" fillId="19" borderId="0" xfId="0" applyFont="1" applyFill="1" applyAlignment="1" applyProtection="1">
      <alignment horizontal="center" vertical="top"/>
    </xf>
    <xf numFmtId="0" fontId="14" fillId="19" borderId="0" xfId="0" applyFont="1" applyFill="1" applyAlignment="1" applyProtection="1">
      <alignment horizontal="center" vertical="top"/>
    </xf>
    <xf numFmtId="0" fontId="32" fillId="24" borderId="0" xfId="0" applyFont="1" applyFill="1" applyBorder="1" applyAlignment="1" applyProtection="1">
      <alignment vertical="center"/>
    </xf>
    <xf numFmtId="0" fontId="32" fillId="24" borderId="20" xfId="0" applyFont="1" applyFill="1" applyBorder="1" applyAlignment="1" applyProtection="1">
      <alignment vertical="center"/>
    </xf>
    <xf numFmtId="0" fontId="32" fillId="24" borderId="0" xfId="0" applyFont="1" applyFill="1" applyBorder="1" applyAlignment="1" applyProtection="1">
      <alignment horizontal="center" vertical="center"/>
    </xf>
    <xf numFmtId="0" fontId="19" fillId="24" borderId="20" xfId="0" applyFont="1" applyFill="1" applyBorder="1" applyAlignment="1" applyProtection="1">
      <alignment horizontal="center" vertical="center"/>
    </xf>
    <xf numFmtId="0" fontId="14" fillId="24" borderId="0" xfId="0" applyFont="1" applyFill="1" applyAlignment="1" applyProtection="1">
      <alignment horizontal="center" vertical="center"/>
    </xf>
    <xf numFmtId="0" fontId="19" fillId="24" borderId="0" xfId="0" applyFont="1" applyFill="1" applyAlignment="1" applyProtection="1">
      <alignment horizontal="center" vertical="top"/>
    </xf>
    <xf numFmtId="0" fontId="14" fillId="24" borderId="0" xfId="0" applyFont="1" applyFill="1" applyAlignment="1" applyProtection="1">
      <alignment horizontal="center" vertical="top"/>
    </xf>
    <xf numFmtId="0" fontId="32" fillId="29" borderId="0" xfId="0" applyFont="1" applyFill="1" applyBorder="1" applyAlignment="1" applyProtection="1">
      <alignment vertical="center"/>
    </xf>
    <xf numFmtId="0" fontId="32" fillId="29" borderId="20" xfId="0" applyFont="1" applyFill="1" applyBorder="1" applyAlignment="1" applyProtection="1">
      <alignment vertical="center"/>
    </xf>
    <xf numFmtId="0" fontId="32" fillId="29" borderId="0" xfId="0" applyFont="1" applyFill="1" applyBorder="1" applyAlignment="1" applyProtection="1">
      <alignment horizontal="center" vertical="center"/>
    </xf>
    <xf numFmtId="0" fontId="19" fillId="29" borderId="20" xfId="0" applyFont="1" applyFill="1" applyBorder="1" applyAlignment="1" applyProtection="1">
      <alignment horizontal="center" vertical="center"/>
    </xf>
    <xf numFmtId="0" fontId="14" fillId="29" borderId="0" xfId="0" applyFont="1" applyFill="1" applyAlignment="1" applyProtection="1">
      <alignment horizontal="center" vertical="center"/>
    </xf>
    <xf numFmtId="0" fontId="19" fillId="29" borderId="0" xfId="0" applyFont="1" applyFill="1" applyAlignment="1" applyProtection="1">
      <alignment horizontal="center" vertical="top"/>
    </xf>
    <xf numFmtId="0" fontId="14" fillId="29" borderId="0" xfId="0" applyFont="1" applyFill="1" applyAlignment="1" applyProtection="1">
      <alignment horizontal="center" vertical="top"/>
    </xf>
    <xf numFmtId="0" fontId="21" fillId="31" borderId="38" xfId="0" applyFont="1" applyFill="1" applyBorder="1" applyAlignment="1" applyProtection="1">
      <alignment vertical="center" wrapText="1"/>
    </xf>
    <xf numFmtId="0" fontId="64" fillId="24" borderId="0" xfId="0" applyFont="1" applyFill="1" applyAlignment="1" applyProtection="1">
      <alignment horizontal="center" vertical="top"/>
    </xf>
    <xf numFmtId="0" fontId="65" fillId="19" borderId="0" xfId="0" applyFont="1" applyFill="1" applyAlignment="1" applyProtection="1">
      <alignment horizontal="center" vertical="top"/>
    </xf>
    <xf numFmtId="0" fontId="66" fillId="29" borderId="0" xfId="0" applyFont="1" applyFill="1" applyAlignment="1" applyProtection="1">
      <alignment horizontal="center" vertical="top"/>
    </xf>
    <xf numFmtId="164" fontId="20" fillId="6" borderId="62" xfId="0" applyNumberFormat="1" applyFont="1" applyFill="1" applyBorder="1" applyAlignment="1" applyProtection="1">
      <alignment horizontal="center" vertical="center"/>
    </xf>
    <xf numFmtId="0" fontId="43" fillId="6" borderId="64" xfId="0" applyFont="1" applyFill="1" applyBorder="1" applyAlignment="1" applyProtection="1">
      <alignment horizontal="center" vertical="center" wrapText="1"/>
    </xf>
    <xf numFmtId="0" fontId="3" fillId="6" borderId="24" xfId="0" applyFont="1" applyFill="1" applyBorder="1" applyAlignment="1" applyProtection="1">
      <alignment horizontal="left" vertical="center" wrapText="1"/>
    </xf>
    <xf numFmtId="0" fontId="43" fillId="6" borderId="14" xfId="0" applyFont="1" applyFill="1" applyBorder="1" applyAlignment="1" applyProtection="1">
      <alignment horizontal="center" vertical="center" wrapText="1"/>
    </xf>
    <xf numFmtId="0" fontId="3" fillId="6" borderId="20" xfId="0" applyFont="1" applyFill="1" applyBorder="1" applyAlignment="1" applyProtection="1">
      <alignment horizontal="left" vertical="center" wrapText="1"/>
    </xf>
    <xf numFmtId="164" fontId="20" fillId="6" borderId="39" xfId="0" applyNumberFormat="1" applyFont="1" applyFill="1" applyBorder="1" applyAlignment="1" applyProtection="1">
      <alignment horizontal="center" vertical="center"/>
    </xf>
    <xf numFmtId="0" fontId="43" fillId="6" borderId="40" xfId="0" applyFont="1" applyFill="1" applyBorder="1" applyAlignment="1" applyProtection="1">
      <alignment horizontal="center" vertical="center" wrapText="1"/>
    </xf>
    <xf numFmtId="0" fontId="3" fillId="6" borderId="23" xfId="0" applyFont="1" applyFill="1" applyBorder="1" applyAlignment="1" applyProtection="1">
      <alignment horizontal="left" vertical="center" wrapText="1"/>
    </xf>
    <xf numFmtId="0" fontId="25" fillId="16" borderId="0" xfId="0" applyFont="1" applyFill="1" applyBorder="1" applyAlignment="1" applyProtection="1">
      <alignment vertical="center"/>
    </xf>
    <xf numFmtId="0" fontId="0" fillId="16" borderId="0" xfId="0" applyFill="1" applyBorder="1" applyProtection="1"/>
    <xf numFmtId="0" fontId="10" fillId="36" borderId="52" xfId="0" applyFont="1" applyFill="1" applyBorder="1" applyAlignment="1" applyProtection="1">
      <alignment horizontal="center" vertical="center" wrapText="1"/>
    </xf>
    <xf numFmtId="0" fontId="10" fillId="33" borderId="50" xfId="0" applyFont="1" applyFill="1" applyBorder="1" applyAlignment="1" applyProtection="1">
      <alignment horizontal="center" vertical="center" wrapText="1"/>
    </xf>
    <xf numFmtId="0" fontId="0" fillId="14" borderId="0" xfId="0" applyFill="1" applyProtection="1"/>
    <xf numFmtId="0" fontId="23" fillId="14" borderId="0" xfId="0" applyFont="1" applyFill="1" applyBorder="1" applyAlignment="1" applyProtection="1">
      <alignment horizontal="center" vertical="center"/>
    </xf>
    <xf numFmtId="0" fontId="11" fillId="41" borderId="28" xfId="0" applyFont="1" applyFill="1" applyBorder="1" applyAlignment="1" applyProtection="1">
      <alignment horizontal="center" vertical="center" wrapText="1"/>
    </xf>
    <xf numFmtId="0" fontId="11" fillId="41" borderId="50" xfId="0" applyFont="1" applyFill="1" applyBorder="1" applyAlignment="1" applyProtection="1">
      <alignment horizontal="center" vertical="center" wrapText="1"/>
    </xf>
    <xf numFmtId="0" fontId="0" fillId="14" borderId="20" xfId="0" applyFill="1" applyBorder="1" applyProtection="1"/>
    <xf numFmtId="0" fontId="25" fillId="14" borderId="25" xfId="0" applyFont="1" applyFill="1" applyBorder="1" applyAlignment="1" applyProtection="1">
      <alignment vertical="center"/>
    </xf>
    <xf numFmtId="0" fontId="25" fillId="14" borderId="0" xfId="0" applyFont="1" applyFill="1" applyBorder="1" applyAlignment="1" applyProtection="1">
      <alignment vertical="center"/>
    </xf>
    <xf numFmtId="0" fontId="0" fillId="14" borderId="0" xfId="0" applyFill="1" applyBorder="1" applyProtection="1"/>
    <xf numFmtId="0" fontId="11" fillId="4" borderId="4" xfId="0"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wrapText="1"/>
    </xf>
    <xf numFmtId="0" fontId="11" fillId="4" borderId="76" xfId="0" applyFont="1" applyFill="1" applyBorder="1" applyAlignment="1" applyProtection="1">
      <alignment horizontal="center" vertical="center" wrapText="1"/>
    </xf>
    <xf numFmtId="0" fontId="10" fillId="33" borderId="57" xfId="0" applyFont="1" applyFill="1" applyBorder="1" applyAlignment="1" applyProtection="1">
      <alignment horizontal="center" vertical="center" wrapText="1"/>
    </xf>
    <xf numFmtId="0" fontId="0" fillId="19" borderId="0" xfId="0" applyFill="1" applyBorder="1" applyProtection="1"/>
    <xf numFmtId="0" fontId="25" fillId="19" borderId="25" xfId="0" applyFont="1" applyFill="1" applyBorder="1" applyAlignment="1" applyProtection="1">
      <alignment vertical="center"/>
    </xf>
    <xf numFmtId="0" fontId="25" fillId="19" borderId="0" xfId="0" applyFont="1" applyFill="1" applyBorder="1" applyAlignment="1" applyProtection="1">
      <alignment vertical="center"/>
    </xf>
    <xf numFmtId="0" fontId="11" fillId="41" borderId="57" xfId="0" applyFont="1" applyFill="1" applyBorder="1" applyAlignment="1" applyProtection="1">
      <alignment horizontal="center" vertical="center" wrapText="1"/>
    </xf>
    <xf numFmtId="0" fontId="0" fillId="24" borderId="0" xfId="0" applyFill="1" applyBorder="1" applyProtection="1"/>
    <xf numFmtId="0" fontId="25" fillId="24" borderId="25" xfId="0" applyFont="1" applyFill="1" applyBorder="1" applyAlignment="1" applyProtection="1">
      <alignment vertical="center"/>
    </xf>
    <xf numFmtId="0" fontId="25" fillId="24" borderId="0" xfId="0" applyFont="1" applyFill="1" applyBorder="1" applyAlignment="1" applyProtection="1">
      <alignment vertical="center"/>
    </xf>
    <xf numFmtId="0" fontId="0" fillId="29" borderId="0" xfId="0" applyFill="1" applyBorder="1" applyProtection="1"/>
    <xf numFmtId="0" fontId="25" fillId="29" borderId="25" xfId="0" applyFont="1" applyFill="1" applyBorder="1" applyAlignment="1" applyProtection="1">
      <alignment vertical="center"/>
    </xf>
    <xf numFmtId="0" fontId="25" fillId="29" borderId="0" xfId="0" applyFont="1" applyFill="1" applyBorder="1" applyAlignment="1" applyProtection="1">
      <alignment vertical="center"/>
    </xf>
    <xf numFmtId="0" fontId="0" fillId="24" borderId="20" xfId="0" applyFill="1" applyBorder="1" applyProtection="1"/>
    <xf numFmtId="0" fontId="10" fillId="18" borderId="57" xfId="0" applyFont="1" applyFill="1" applyBorder="1" applyAlignment="1" applyProtection="1">
      <alignment horizontal="center" vertical="center" wrapText="1"/>
      <protection locked="0"/>
    </xf>
    <xf numFmtId="0" fontId="10" fillId="18" borderId="51" xfId="0" applyFont="1" applyFill="1" applyBorder="1" applyAlignment="1" applyProtection="1">
      <alignment horizontal="center" vertical="center" wrapText="1"/>
      <protection locked="0"/>
    </xf>
    <xf numFmtId="0" fontId="11" fillId="18" borderId="51" xfId="0" applyFont="1" applyFill="1" applyBorder="1" applyAlignment="1" applyProtection="1">
      <alignment horizontal="center" vertical="center" wrapText="1"/>
      <protection locked="0"/>
    </xf>
    <xf numFmtId="0" fontId="11" fillId="18" borderId="28" xfId="0" applyFont="1" applyFill="1" applyBorder="1" applyAlignment="1" applyProtection="1">
      <alignment horizontal="center" vertical="center" wrapText="1"/>
      <protection locked="0"/>
    </xf>
    <xf numFmtId="0" fontId="11" fillId="16" borderId="57" xfId="0" applyFont="1" applyFill="1" applyBorder="1" applyAlignment="1" applyProtection="1">
      <alignment horizontal="center" vertical="center" wrapText="1"/>
      <protection locked="0"/>
    </xf>
    <xf numFmtId="0" fontId="11" fillId="16" borderId="51" xfId="0" applyFont="1" applyFill="1" applyBorder="1" applyAlignment="1" applyProtection="1">
      <alignment horizontal="center" vertical="center" wrapText="1"/>
      <protection locked="0"/>
    </xf>
    <xf numFmtId="0" fontId="11" fillId="16" borderId="27" xfId="0" applyFont="1" applyFill="1" applyBorder="1" applyAlignment="1" applyProtection="1">
      <alignment horizontal="center" vertical="center" wrapText="1"/>
      <protection locked="0"/>
    </xf>
    <xf numFmtId="0" fontId="11" fillId="16" borderId="77" xfId="0" applyFont="1" applyFill="1" applyBorder="1" applyAlignment="1" applyProtection="1">
      <alignment horizontal="center" vertical="center" wrapText="1"/>
      <protection locked="0"/>
    </xf>
    <xf numFmtId="0" fontId="11" fillId="16" borderId="52" xfId="0" applyFont="1" applyFill="1" applyBorder="1" applyAlignment="1" applyProtection="1">
      <alignment horizontal="center" vertical="center" wrapText="1"/>
      <protection locked="0"/>
    </xf>
    <xf numFmtId="0" fontId="10" fillId="17" borderId="26" xfId="0" applyFont="1" applyFill="1" applyBorder="1" applyAlignment="1" applyProtection="1">
      <alignment horizontal="center" vertical="center" wrapText="1"/>
      <protection locked="0"/>
    </xf>
    <xf numFmtId="0" fontId="10" fillId="17" borderId="77" xfId="0" applyFont="1" applyFill="1" applyBorder="1" applyAlignment="1" applyProtection="1">
      <alignment horizontal="center" vertical="center" wrapText="1"/>
      <protection locked="0"/>
    </xf>
    <xf numFmtId="0" fontId="10" fillId="17" borderId="51" xfId="0" applyFont="1" applyFill="1" applyBorder="1" applyAlignment="1" applyProtection="1">
      <alignment horizontal="center" vertical="center" wrapText="1"/>
      <protection locked="0"/>
    </xf>
    <xf numFmtId="0" fontId="10" fillId="17" borderId="27" xfId="0" applyFont="1" applyFill="1" applyBorder="1" applyAlignment="1" applyProtection="1">
      <alignment horizontal="center" vertical="center" wrapText="1"/>
      <protection locked="0"/>
    </xf>
    <xf numFmtId="0" fontId="10" fillId="17" borderId="28" xfId="0" applyFont="1" applyFill="1" applyBorder="1" applyAlignment="1" applyProtection="1">
      <alignment horizontal="center" vertical="center" wrapText="1"/>
      <protection locked="0"/>
    </xf>
    <xf numFmtId="0" fontId="11" fillId="32" borderId="26" xfId="0" applyFont="1" applyFill="1" applyBorder="1" applyAlignment="1" applyProtection="1">
      <alignment horizontal="center" vertical="center" wrapText="1"/>
      <protection locked="0"/>
    </xf>
    <xf numFmtId="0" fontId="11" fillId="32" borderId="51" xfId="0" applyFont="1" applyFill="1" applyBorder="1" applyAlignment="1" applyProtection="1">
      <alignment horizontal="center" vertical="center" wrapText="1"/>
      <protection locked="0"/>
    </xf>
    <xf numFmtId="0" fontId="11" fillId="32" borderId="27" xfId="0" applyFont="1" applyFill="1" applyBorder="1" applyAlignment="1" applyProtection="1">
      <alignment horizontal="center" vertical="center" wrapText="1"/>
      <protection locked="0"/>
    </xf>
    <xf numFmtId="0" fontId="11" fillId="32" borderId="52" xfId="0" applyFont="1" applyFill="1" applyBorder="1" applyAlignment="1" applyProtection="1">
      <alignment horizontal="center" vertical="center" wrapText="1"/>
      <protection locked="0"/>
    </xf>
    <xf numFmtId="0" fontId="11" fillId="39" borderId="26" xfId="0" applyFont="1" applyFill="1" applyBorder="1" applyAlignment="1" applyProtection="1">
      <alignment horizontal="center" vertical="center" wrapText="1"/>
      <protection locked="0"/>
    </xf>
    <xf numFmtId="0" fontId="11" fillId="39" borderId="51" xfId="0" applyFont="1" applyFill="1" applyBorder="1" applyAlignment="1" applyProtection="1">
      <alignment horizontal="center" vertical="center" wrapText="1"/>
      <protection locked="0"/>
    </xf>
    <xf numFmtId="0" fontId="11" fillId="39" borderId="50" xfId="0" applyFont="1" applyFill="1" applyBorder="1" applyAlignment="1" applyProtection="1">
      <alignment horizontal="center" vertical="center" wrapText="1"/>
      <protection locked="0"/>
    </xf>
    <xf numFmtId="0" fontId="11" fillId="39" borderId="27" xfId="0" applyFont="1" applyFill="1" applyBorder="1" applyAlignment="1" applyProtection="1">
      <alignment horizontal="center" vertical="center" wrapText="1"/>
      <protection locked="0"/>
    </xf>
    <xf numFmtId="0" fontId="11" fillId="39" borderId="52" xfId="0" applyFont="1" applyFill="1" applyBorder="1" applyAlignment="1" applyProtection="1">
      <alignment horizontal="center" vertical="center" wrapText="1"/>
      <protection locked="0"/>
    </xf>
    <xf numFmtId="0" fontId="11" fillId="63" borderId="26" xfId="0" applyFont="1" applyFill="1" applyBorder="1" applyAlignment="1" applyProtection="1">
      <alignment horizontal="center" vertical="center" wrapText="1"/>
      <protection locked="0"/>
    </xf>
    <xf numFmtId="0" fontId="11" fillId="63" borderId="51" xfId="0" applyFont="1" applyFill="1" applyBorder="1" applyAlignment="1" applyProtection="1">
      <alignment horizontal="center" vertical="center" wrapText="1"/>
      <protection locked="0"/>
    </xf>
    <xf numFmtId="0" fontId="11" fillId="63" borderId="52" xfId="0" applyFont="1" applyFill="1" applyBorder="1" applyAlignment="1" applyProtection="1">
      <alignment horizontal="center" vertical="center" wrapText="1"/>
      <protection locked="0"/>
    </xf>
    <xf numFmtId="0" fontId="1" fillId="5" borderId="78" xfId="2" applyFill="1" applyBorder="1" applyAlignment="1">
      <alignment horizontal="center" vertical="center" wrapText="1"/>
    </xf>
    <xf numFmtId="0" fontId="1" fillId="64" borderId="0" xfId="2" applyFill="1" applyAlignment="1">
      <alignment horizontal="center" vertical="center" wrapText="1"/>
    </xf>
    <xf numFmtId="0" fontId="18" fillId="64" borderId="0" xfId="2" applyFont="1" applyFill="1" applyAlignment="1">
      <alignment horizontal="center" vertical="center" wrapText="1"/>
    </xf>
    <xf numFmtId="0" fontId="1" fillId="64" borderId="0" xfId="2" applyFill="1"/>
    <xf numFmtId="0" fontId="1" fillId="64" borderId="0" xfId="2" applyFill="1" applyAlignment="1">
      <alignment horizontal="center" vertical="center"/>
    </xf>
    <xf numFmtId="14" fontId="1" fillId="64" borderId="0" xfId="2" applyNumberFormat="1" applyFill="1" applyAlignment="1">
      <alignment horizontal="center" vertical="center"/>
    </xf>
    <xf numFmtId="0" fontId="1" fillId="0" borderId="0" xfId="2"/>
    <xf numFmtId="0" fontId="1" fillId="0" borderId="80" xfId="2" applyBorder="1" applyAlignment="1">
      <alignment horizontal="center" vertical="center"/>
    </xf>
    <xf numFmtId="14" fontId="1" fillId="0" borderId="80" xfId="2" applyNumberFormat="1" applyBorder="1" applyAlignment="1">
      <alignment horizontal="center" vertical="center"/>
    </xf>
    <xf numFmtId="0" fontId="1" fillId="0" borderId="80" xfId="2" applyNumberFormat="1" applyBorder="1" applyAlignment="1">
      <alignment horizontal="center" vertical="center"/>
    </xf>
    <xf numFmtId="0" fontId="1" fillId="0" borderId="80" xfId="2" applyFill="1" applyBorder="1" applyAlignment="1">
      <alignment horizontal="center" vertical="center"/>
    </xf>
    <xf numFmtId="0" fontId="1" fillId="0" borderId="80" xfId="2" applyBorder="1"/>
    <xf numFmtId="0" fontId="1" fillId="64" borderId="0" xfId="2" applyNumberFormat="1" applyFill="1"/>
    <xf numFmtId="15" fontId="1" fillId="0" borderId="80" xfId="2" applyNumberFormat="1" applyBorder="1" applyAlignment="1">
      <alignment horizontal="center" vertical="center"/>
    </xf>
    <xf numFmtId="14" fontId="1" fillId="64" borderId="0" xfId="2" applyNumberFormat="1" applyFill="1"/>
    <xf numFmtId="0" fontId="18" fillId="64" borderId="0" xfId="2" applyFont="1" applyFill="1" applyAlignment="1">
      <alignment horizontal="center" vertical="center"/>
    </xf>
    <xf numFmtId="165" fontId="1" fillId="64" borderId="0" xfId="2" applyNumberFormat="1" applyFill="1" applyAlignment="1">
      <alignment horizontal="center" vertical="center"/>
    </xf>
    <xf numFmtId="0" fontId="1" fillId="64" borderId="80" xfId="2" applyFill="1" applyBorder="1" applyAlignment="1">
      <alignment horizontal="center" vertical="center"/>
    </xf>
    <xf numFmtId="14" fontId="1" fillId="64" borderId="80" xfId="2" applyNumberFormat="1" applyFill="1" applyBorder="1" applyAlignment="1">
      <alignment horizontal="center" vertical="center"/>
    </xf>
    <xf numFmtId="0" fontId="1" fillId="64" borderId="0" xfId="2" applyFill="1" applyBorder="1"/>
    <xf numFmtId="0" fontId="1" fillId="64" borderId="0" xfId="2" applyFill="1" applyBorder="1" applyAlignment="1"/>
    <xf numFmtId="0" fontId="1" fillId="64" borderId="0" xfId="2" applyNumberFormat="1" applyFill="1" applyBorder="1" applyAlignment="1"/>
    <xf numFmtId="14" fontId="1" fillId="64" borderId="0" xfId="2" applyNumberFormat="1" applyFill="1" applyBorder="1" applyAlignment="1"/>
    <xf numFmtId="0" fontId="18" fillId="64" borderId="0" xfId="2" applyFont="1" applyFill="1" applyAlignment="1">
      <alignment vertical="center" wrapText="1"/>
    </xf>
    <xf numFmtId="0" fontId="1" fillId="64" borderId="0" xfId="2" applyFill="1" applyAlignment="1">
      <alignment vertical="center" wrapText="1"/>
    </xf>
    <xf numFmtId="16" fontId="1" fillId="64" borderId="0" xfId="2" applyNumberFormat="1" applyFill="1" applyAlignment="1">
      <alignment horizontal="center" vertical="center" wrapText="1"/>
    </xf>
    <xf numFmtId="15" fontId="1" fillId="64" borderId="0" xfId="2" applyNumberFormat="1" applyFill="1" applyAlignment="1">
      <alignment vertical="center" wrapText="1"/>
    </xf>
    <xf numFmtId="0" fontId="18" fillId="0" borderId="0" xfId="2" applyFont="1" applyAlignment="1">
      <alignment horizontal="center" vertical="center"/>
    </xf>
    <xf numFmtId="0" fontId="1" fillId="0" borderId="0" xfId="2" applyAlignment="1">
      <alignment horizontal="center" vertical="center"/>
    </xf>
    <xf numFmtId="14" fontId="1" fillId="0" borderId="0" xfId="2" applyNumberFormat="1" applyAlignment="1">
      <alignment horizontal="center" vertical="center"/>
    </xf>
    <xf numFmtId="0" fontId="1" fillId="0" borderId="1" xfId="2" applyBorder="1" applyAlignment="1" applyProtection="1">
      <alignment horizontal="center" vertical="center"/>
    </xf>
    <xf numFmtId="0" fontId="18" fillId="26" borderId="2" xfId="2" applyFont="1" applyFill="1" applyBorder="1" applyAlignment="1" applyProtection="1">
      <alignment horizontal="center" vertical="center"/>
    </xf>
    <xf numFmtId="165" fontId="18" fillId="0" borderId="81" xfId="2" applyNumberFormat="1" applyFont="1" applyBorder="1" applyAlignment="1" applyProtection="1">
      <alignment horizontal="center" vertical="center"/>
    </xf>
    <xf numFmtId="0" fontId="1" fillId="0" borderId="82" xfId="2" applyNumberFormat="1" applyBorder="1" applyAlignment="1" applyProtection="1">
      <alignment horizontal="center" vertical="center"/>
    </xf>
    <xf numFmtId="0" fontId="1" fillId="0" borderId="83" xfId="2" applyBorder="1" applyAlignment="1" applyProtection="1">
      <alignment horizontal="center" vertical="center"/>
    </xf>
    <xf numFmtId="165" fontId="18" fillId="0" borderId="84" xfId="2" applyNumberFormat="1" applyFont="1" applyBorder="1" applyAlignment="1" applyProtection="1">
      <alignment horizontal="center" vertical="center"/>
    </xf>
    <xf numFmtId="0" fontId="1" fillId="0" borderId="85" xfId="2" applyBorder="1" applyAlignment="1" applyProtection="1">
      <alignment horizontal="center" vertical="center"/>
    </xf>
    <xf numFmtId="0" fontId="18" fillId="26" borderId="17" xfId="2" applyFont="1" applyFill="1" applyBorder="1" applyAlignment="1" applyProtection="1">
      <alignment horizontal="center" vertical="center"/>
    </xf>
    <xf numFmtId="165" fontId="18" fillId="0" borderId="86" xfId="2" applyNumberFormat="1" applyFont="1" applyBorder="1" applyAlignment="1" applyProtection="1">
      <alignment horizontal="center" vertical="center"/>
    </xf>
    <xf numFmtId="0" fontId="1" fillId="0" borderId="80" xfId="2" applyNumberFormat="1" applyBorder="1" applyAlignment="1" applyProtection="1">
      <alignment horizontal="center" vertical="center"/>
    </xf>
    <xf numFmtId="165" fontId="18" fillId="0" borderId="87" xfId="2" applyNumberFormat="1" applyFont="1" applyBorder="1" applyAlignment="1" applyProtection="1">
      <alignment horizontal="center" vertical="center"/>
    </xf>
    <xf numFmtId="165" fontId="18" fillId="24" borderId="87" xfId="2" applyNumberFormat="1" applyFont="1" applyFill="1" applyBorder="1" applyAlignment="1" applyProtection="1">
      <alignment horizontal="center" vertical="center"/>
    </xf>
    <xf numFmtId="0" fontId="1" fillId="24" borderId="80" xfId="2" applyNumberFormat="1" applyFill="1" applyBorder="1" applyAlignment="1" applyProtection="1">
      <alignment horizontal="center" vertical="center"/>
    </xf>
    <xf numFmtId="0" fontId="1" fillId="24" borderId="83" xfId="2" applyFill="1" applyBorder="1" applyAlignment="1" applyProtection="1">
      <alignment horizontal="center" vertical="center"/>
    </xf>
    <xf numFmtId="165" fontId="1" fillId="0" borderId="87" xfId="2" applyNumberFormat="1" applyBorder="1" applyAlignment="1" applyProtection="1">
      <alignment horizontal="center" vertical="center"/>
    </xf>
    <xf numFmtId="0" fontId="1" fillId="35" borderId="80" xfId="2" applyNumberFormat="1" applyFont="1" applyFill="1" applyBorder="1" applyAlignment="1" applyProtection="1">
      <alignment horizontal="center" vertical="center"/>
    </xf>
    <xf numFmtId="0" fontId="18" fillId="26" borderId="88" xfId="2" applyFont="1" applyFill="1" applyBorder="1" applyAlignment="1" applyProtection="1">
      <alignment horizontal="center" vertical="center"/>
    </xf>
    <xf numFmtId="165" fontId="1" fillId="0" borderId="89" xfId="2" applyNumberFormat="1" applyBorder="1" applyAlignment="1" applyProtection="1">
      <alignment horizontal="center" vertical="center"/>
    </xf>
    <xf numFmtId="0" fontId="1" fillId="0" borderId="90" xfId="2" applyNumberFormat="1" applyBorder="1" applyAlignment="1" applyProtection="1">
      <alignment horizontal="center" vertical="center"/>
    </xf>
    <xf numFmtId="0" fontId="1" fillId="0" borderId="91" xfId="2" applyBorder="1" applyAlignment="1" applyProtection="1">
      <alignment horizontal="center" vertical="center"/>
    </xf>
    <xf numFmtId="165" fontId="18" fillId="0" borderId="92" xfId="2" applyNumberFormat="1" applyFont="1" applyBorder="1" applyAlignment="1" applyProtection="1">
      <alignment horizontal="center" vertical="center"/>
    </xf>
    <xf numFmtId="165" fontId="1" fillId="0" borderId="92" xfId="2" applyNumberFormat="1" applyBorder="1" applyAlignment="1" applyProtection="1">
      <alignment horizontal="center" vertical="center"/>
    </xf>
    <xf numFmtId="0" fontId="1" fillId="0" borderId="13" xfId="2" applyBorder="1" applyAlignment="1" applyProtection="1">
      <alignment horizontal="center" vertical="center"/>
    </xf>
    <xf numFmtId="0" fontId="18" fillId="26" borderId="10" xfId="2" applyFont="1" applyFill="1" applyBorder="1" applyAlignment="1" applyProtection="1">
      <alignment horizontal="center" vertical="center"/>
    </xf>
    <xf numFmtId="0" fontId="1" fillId="0" borderId="85" xfId="2" applyNumberFormat="1" applyBorder="1" applyAlignment="1" applyProtection="1">
      <alignment horizontal="center" vertical="center"/>
    </xf>
    <xf numFmtId="0" fontId="18" fillId="26" borderId="13" xfId="2" applyFont="1" applyFill="1" applyBorder="1" applyAlignment="1" applyProtection="1">
      <alignment horizontal="center" vertical="center"/>
    </xf>
    <xf numFmtId="0" fontId="18" fillId="26" borderId="94" xfId="2" applyFont="1" applyFill="1" applyBorder="1" applyAlignment="1" applyProtection="1">
      <alignment horizontal="center" vertical="center"/>
    </xf>
    <xf numFmtId="0" fontId="1" fillId="0" borderId="83" xfId="2" applyNumberFormat="1" applyBorder="1" applyAlignment="1" applyProtection="1">
      <alignment horizontal="center" vertical="center"/>
    </xf>
    <xf numFmtId="0" fontId="18" fillId="26" borderId="9" xfId="2" applyFont="1" applyFill="1" applyBorder="1" applyAlignment="1" applyProtection="1">
      <alignment horizontal="center" vertical="center"/>
    </xf>
    <xf numFmtId="0" fontId="18" fillId="26" borderId="95" xfId="2" applyFont="1" applyFill="1" applyBorder="1" applyAlignment="1" applyProtection="1">
      <alignment horizontal="center" vertical="center"/>
    </xf>
    <xf numFmtId="0" fontId="1" fillId="0" borderId="91" xfId="2" applyNumberFormat="1" applyBorder="1" applyAlignment="1" applyProtection="1">
      <alignment horizontal="center" vertical="center"/>
    </xf>
    <xf numFmtId="0" fontId="18" fillId="26" borderId="15" xfId="2" applyFont="1" applyFill="1" applyBorder="1" applyAlignment="1" applyProtection="1">
      <alignment horizontal="center" vertical="center"/>
    </xf>
    <xf numFmtId="0" fontId="1" fillId="0" borderId="0" xfId="2" applyProtection="1">
      <protection locked="0"/>
    </xf>
    <xf numFmtId="0" fontId="18" fillId="26" borderId="96" xfId="2" applyFont="1" applyFill="1" applyBorder="1" applyAlignment="1" applyProtection="1">
      <alignment horizontal="center" vertical="center"/>
    </xf>
    <xf numFmtId="0" fontId="18" fillId="36" borderId="79" xfId="2" applyFont="1" applyFill="1" applyBorder="1" applyAlignment="1" applyProtection="1">
      <alignment horizontal="center" vertical="center"/>
      <protection locked="0"/>
    </xf>
    <xf numFmtId="0" fontId="42" fillId="40" borderId="36" xfId="0" applyFont="1" applyFill="1" applyBorder="1" applyAlignment="1" applyProtection="1">
      <alignment horizontal="center" vertical="center"/>
    </xf>
    <xf numFmtId="0" fontId="27" fillId="38" borderId="29" xfId="0" applyFont="1" applyFill="1" applyBorder="1" applyAlignment="1" applyProtection="1">
      <alignment horizontal="center" vertical="center" wrapText="1"/>
    </xf>
    <xf numFmtId="0" fontId="27" fillId="38" borderId="34" xfId="0" applyFont="1" applyFill="1" applyBorder="1" applyAlignment="1" applyProtection="1">
      <alignment horizontal="center" vertical="center" wrapText="1"/>
    </xf>
    <xf numFmtId="0" fontId="27" fillId="42" borderId="29" xfId="0" applyFont="1" applyFill="1" applyBorder="1" applyAlignment="1" applyProtection="1">
      <alignment horizontal="center" vertical="center" wrapText="1"/>
    </xf>
    <xf numFmtId="0" fontId="27" fillId="42" borderId="34" xfId="0" applyFont="1" applyFill="1" applyBorder="1" applyAlignment="1" applyProtection="1">
      <alignment horizontal="center" vertical="center" wrapText="1"/>
    </xf>
    <xf numFmtId="0" fontId="27" fillId="36" borderId="29" xfId="0" applyFont="1" applyFill="1" applyBorder="1" applyAlignment="1" applyProtection="1">
      <alignment horizontal="center" vertical="center" wrapText="1"/>
    </xf>
    <xf numFmtId="0" fontId="27" fillId="36" borderId="34" xfId="0" applyFont="1" applyFill="1" applyBorder="1" applyAlignment="1" applyProtection="1">
      <alignment horizontal="center" vertical="center" wrapText="1"/>
    </xf>
    <xf numFmtId="0" fontId="27" fillId="41" borderId="29" xfId="0" applyFont="1" applyFill="1" applyBorder="1" applyAlignment="1" applyProtection="1">
      <alignment horizontal="center" vertical="center" wrapText="1"/>
    </xf>
    <xf numFmtId="0" fontId="27" fillId="41" borderId="34" xfId="0" applyFont="1" applyFill="1" applyBorder="1" applyAlignment="1" applyProtection="1">
      <alignment horizontal="center" vertical="center" wrapText="1"/>
    </xf>
    <xf numFmtId="0" fontId="27" fillId="46" borderId="34" xfId="0" applyFont="1" applyFill="1" applyBorder="1" applyAlignment="1" applyProtection="1">
      <alignment horizontal="center" vertical="center" wrapText="1"/>
    </xf>
    <xf numFmtId="0" fontId="27" fillId="46" borderId="29" xfId="0" applyFont="1" applyFill="1" applyBorder="1" applyAlignment="1" applyProtection="1">
      <alignment horizontal="center" vertical="center" wrapText="1"/>
    </xf>
    <xf numFmtId="0" fontId="75" fillId="64" borderId="97" xfId="0" applyFont="1" applyFill="1" applyBorder="1" applyAlignment="1" applyProtection="1">
      <alignment horizontal="center" vertical="center"/>
    </xf>
    <xf numFmtId="0" fontId="75" fillId="51" borderId="97" xfId="0" applyFont="1" applyFill="1" applyBorder="1" applyAlignment="1" applyProtection="1">
      <alignment horizontal="center" vertical="center"/>
    </xf>
    <xf numFmtId="0" fontId="77" fillId="30" borderId="97" xfId="0" applyFont="1" applyFill="1" applyBorder="1" applyAlignment="1" applyProtection="1">
      <alignment horizontal="center" vertical="center"/>
    </xf>
    <xf numFmtId="0" fontId="75" fillId="65" borderId="97" xfId="0" applyFont="1" applyFill="1" applyBorder="1" applyAlignment="1" applyProtection="1">
      <alignment horizontal="center" vertical="center"/>
    </xf>
    <xf numFmtId="0" fontId="36" fillId="33" borderId="25" xfId="0" applyFont="1" applyFill="1" applyBorder="1" applyAlignment="1" applyProtection="1">
      <alignment horizontal="center" vertical="center"/>
    </xf>
    <xf numFmtId="0" fontId="36" fillId="33" borderId="0" xfId="0" applyFont="1" applyFill="1" applyBorder="1" applyAlignment="1" applyProtection="1">
      <alignment horizontal="center" vertical="center"/>
    </xf>
    <xf numFmtId="0" fontId="36" fillId="33" borderId="20" xfId="0" applyFont="1" applyFill="1" applyBorder="1" applyAlignment="1" applyProtection="1">
      <alignment horizontal="center" vertical="center"/>
    </xf>
    <xf numFmtId="0" fontId="25" fillId="36" borderId="26" xfId="0" applyFont="1" applyFill="1" applyBorder="1" applyAlignment="1" applyProtection="1">
      <alignment horizontal="center" vertical="center"/>
    </xf>
    <xf numFmtId="0" fontId="25" fillId="36" borderId="27" xfId="0" applyFont="1" applyFill="1" applyBorder="1" applyAlignment="1" applyProtection="1">
      <alignment horizontal="center" vertical="center"/>
    </xf>
    <xf numFmtId="0" fontId="25" fillId="36" borderId="28" xfId="0" applyFont="1" applyFill="1" applyBorder="1" applyAlignment="1" applyProtection="1">
      <alignment horizontal="center" vertical="center"/>
    </xf>
    <xf numFmtId="0" fontId="25" fillId="42" borderId="26" xfId="0" applyFont="1" applyFill="1" applyBorder="1" applyAlignment="1" applyProtection="1">
      <alignment horizontal="center" vertical="center" wrapText="1"/>
    </xf>
    <xf numFmtId="0" fontId="25" fillId="42" borderId="27" xfId="0" applyFont="1" applyFill="1" applyBorder="1" applyAlignment="1" applyProtection="1">
      <alignment horizontal="center" vertical="center" wrapText="1"/>
    </xf>
    <xf numFmtId="0" fontId="25" fillId="42" borderId="28" xfId="0" applyFont="1" applyFill="1" applyBorder="1" applyAlignment="1" applyProtection="1">
      <alignment horizontal="center" vertical="center" wrapText="1"/>
    </xf>
    <xf numFmtId="0" fontId="25" fillId="41" borderId="26" xfId="0" applyFont="1" applyFill="1" applyBorder="1" applyAlignment="1" applyProtection="1">
      <alignment horizontal="center" vertical="center" wrapText="1"/>
    </xf>
    <xf numFmtId="0" fontId="25" fillId="41" borderId="27" xfId="0" applyFont="1" applyFill="1" applyBorder="1" applyAlignment="1" applyProtection="1">
      <alignment horizontal="center" vertical="center" wrapText="1"/>
    </xf>
    <xf numFmtId="0" fontId="25" fillId="41" borderId="28" xfId="0" applyFont="1" applyFill="1" applyBorder="1" applyAlignment="1" applyProtection="1">
      <alignment horizontal="center" vertical="center" wrapText="1"/>
    </xf>
    <xf numFmtId="0" fontId="25" fillId="8" borderId="26" xfId="0" applyFont="1" applyFill="1" applyBorder="1" applyAlignment="1" applyProtection="1">
      <alignment horizontal="center" vertical="center"/>
    </xf>
    <xf numFmtId="0" fontId="25" fillId="8" borderId="27" xfId="0" applyFont="1" applyFill="1" applyBorder="1" applyAlignment="1" applyProtection="1">
      <alignment horizontal="center" vertical="center"/>
    </xf>
    <xf numFmtId="0" fontId="25" fillId="8" borderId="28" xfId="0" applyFont="1" applyFill="1" applyBorder="1" applyAlignment="1" applyProtection="1">
      <alignment horizontal="center" vertical="center"/>
    </xf>
    <xf numFmtId="0" fontId="25" fillId="4" borderId="26" xfId="0" applyFont="1" applyFill="1" applyBorder="1" applyAlignment="1" applyProtection="1">
      <alignment horizontal="center" vertical="center"/>
    </xf>
    <xf numFmtId="0" fontId="25" fillId="4" borderId="27" xfId="0" applyFont="1" applyFill="1" applyBorder="1" applyAlignment="1" applyProtection="1">
      <alignment horizontal="center" vertical="center"/>
    </xf>
    <xf numFmtId="0" fontId="25" fillId="4" borderId="28" xfId="0" applyFont="1" applyFill="1" applyBorder="1" applyAlignment="1" applyProtection="1">
      <alignment horizontal="center" vertical="center"/>
    </xf>
    <xf numFmtId="0" fontId="21" fillId="6" borderId="0" xfId="0" applyFont="1" applyFill="1" applyAlignment="1" applyProtection="1">
      <alignment horizontal="left" vertical="center"/>
    </xf>
    <xf numFmtId="0" fontId="30" fillId="2" borderId="0" xfId="0" applyFont="1" applyFill="1" applyAlignment="1" applyProtection="1">
      <alignment vertical="center" wrapText="1"/>
    </xf>
    <xf numFmtId="0" fontId="28" fillId="6" borderId="12" xfId="0" applyFont="1" applyFill="1" applyBorder="1" applyAlignment="1" applyProtection="1">
      <alignment horizontal="right" vertical="center" wrapText="1"/>
    </xf>
    <xf numFmtId="0" fontId="28" fillId="6" borderId="16" xfId="0" applyFont="1" applyFill="1" applyBorder="1" applyAlignment="1" applyProtection="1">
      <alignment horizontal="right" vertical="center" wrapText="1"/>
    </xf>
    <xf numFmtId="0" fontId="28" fillId="6" borderId="12"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28" fillId="6" borderId="1" xfId="0" applyFont="1" applyFill="1" applyBorder="1" applyAlignment="1" applyProtection="1">
      <alignment horizontal="center" vertical="center" wrapText="1"/>
    </xf>
    <xf numFmtId="0" fontId="29" fillId="6" borderId="12"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29" fillId="6" borderId="1" xfId="0" applyFont="1" applyFill="1" applyBorder="1" applyAlignment="1" applyProtection="1">
      <alignment horizontal="center" vertical="center" wrapText="1"/>
    </xf>
    <xf numFmtId="0" fontId="12" fillId="6" borderId="18" xfId="0" applyFont="1" applyFill="1" applyBorder="1" applyAlignment="1" applyProtection="1">
      <alignment horizontal="center"/>
    </xf>
    <xf numFmtId="0" fontId="12" fillId="6" borderId="19" xfId="0" applyFont="1" applyFill="1" applyBorder="1" applyAlignment="1" applyProtection="1">
      <alignment horizontal="center"/>
    </xf>
    <xf numFmtId="0" fontId="12" fillId="6" borderId="24" xfId="0" applyFont="1" applyFill="1" applyBorder="1" applyAlignment="1" applyProtection="1">
      <alignment horizontal="center"/>
    </xf>
    <xf numFmtId="0" fontId="21" fillId="2" borderId="0" xfId="0" applyFont="1" applyFill="1" applyAlignment="1" applyProtection="1">
      <alignment horizontal="left"/>
    </xf>
    <xf numFmtId="0" fontId="21" fillId="2" borderId="0" xfId="0" applyFont="1" applyFill="1" applyAlignment="1" applyProtection="1">
      <alignment horizontal="left" vertical="center"/>
    </xf>
    <xf numFmtId="0" fontId="18" fillId="2" borderId="0" xfId="0" applyFont="1" applyFill="1" applyAlignment="1" applyProtection="1">
      <alignment horizontal="left"/>
    </xf>
    <xf numFmtId="0" fontId="18" fillId="2" borderId="0" xfId="0" applyFont="1" applyFill="1" applyAlignment="1" applyProtection="1">
      <alignment vertical="center" wrapText="1"/>
    </xf>
    <xf numFmtId="0" fontId="9" fillId="6" borderId="21" xfId="1" applyFill="1" applyBorder="1" applyAlignment="1" applyProtection="1">
      <alignment horizontal="center" vertical="top"/>
    </xf>
    <xf numFmtId="0" fontId="9" fillId="6" borderId="22" xfId="1" applyFill="1" applyBorder="1" applyAlignment="1" applyProtection="1">
      <alignment horizontal="center" vertical="top"/>
    </xf>
    <xf numFmtId="0" fontId="9" fillId="6" borderId="23" xfId="1" applyFill="1" applyBorder="1" applyAlignment="1" applyProtection="1">
      <alignment horizontal="center" vertical="top"/>
    </xf>
    <xf numFmtId="0" fontId="12" fillId="6" borderId="25" xfId="0"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12" fillId="6" borderId="20" xfId="0" applyFont="1" applyFill="1" applyBorder="1" applyAlignment="1" applyProtection="1">
      <alignment horizontal="center" vertical="center"/>
    </xf>
    <xf numFmtId="0" fontId="37" fillId="6" borderId="25" xfId="0" applyFont="1" applyFill="1" applyBorder="1" applyAlignment="1" applyProtection="1">
      <alignment horizontal="center" vertical="center"/>
    </xf>
    <xf numFmtId="0" fontId="37" fillId="6" borderId="0" xfId="0" applyFont="1" applyFill="1" applyBorder="1" applyAlignment="1" applyProtection="1">
      <alignment horizontal="center" vertical="center"/>
    </xf>
    <xf numFmtId="0" fontId="37" fillId="6" borderId="20" xfId="0" applyFont="1" applyFill="1" applyBorder="1" applyAlignment="1" applyProtection="1">
      <alignment horizontal="center" vertical="center"/>
    </xf>
    <xf numFmtId="0" fontId="72" fillId="6" borderId="25" xfId="0" applyFont="1" applyFill="1" applyBorder="1" applyAlignment="1" applyProtection="1">
      <alignment horizontal="center" vertical="center"/>
    </xf>
    <xf numFmtId="0" fontId="72" fillId="6" borderId="0" xfId="0" applyFont="1" applyFill="1" applyBorder="1" applyAlignment="1" applyProtection="1">
      <alignment horizontal="center" vertical="center"/>
    </xf>
    <xf numFmtId="0" fontId="72" fillId="6" borderId="20" xfId="0" applyFont="1" applyFill="1" applyBorder="1" applyAlignment="1" applyProtection="1">
      <alignment horizontal="center" vertical="center"/>
    </xf>
    <xf numFmtId="0" fontId="16" fillId="2" borderId="0" xfId="0" applyFont="1" applyFill="1" applyAlignment="1" applyProtection="1">
      <alignment horizontal="justify" vertical="center" wrapText="1"/>
    </xf>
    <xf numFmtId="0" fontId="6" fillId="2" borderId="0" xfId="0" applyFont="1" applyFill="1" applyAlignment="1" applyProtection="1">
      <alignment horizontal="left" vertical="center" wrapText="1"/>
    </xf>
    <xf numFmtId="0" fontId="16" fillId="2" borderId="0" xfId="0" applyFont="1" applyFill="1" applyAlignment="1" applyProtection="1">
      <alignment horizontal="left" vertical="center" wrapText="1"/>
    </xf>
    <xf numFmtId="0" fontId="6" fillId="2" borderId="0" xfId="0" applyFont="1" applyFill="1" applyAlignment="1" applyProtection="1">
      <alignment horizontal="justify" vertical="center" wrapText="1"/>
    </xf>
    <xf numFmtId="0" fontId="33" fillId="2" borderId="0" xfId="0" applyFont="1" applyFill="1" applyAlignment="1" applyProtection="1">
      <alignment horizontal="justify" vertical="center" wrapText="1"/>
    </xf>
    <xf numFmtId="0" fontId="18" fillId="2" borderId="0" xfId="0" applyFont="1" applyFill="1" applyAlignment="1" applyProtection="1">
      <alignment horizontal="left" vertical="center" wrapText="1"/>
    </xf>
    <xf numFmtId="0" fontId="1" fillId="0" borderId="12" xfId="2" applyBorder="1" applyAlignment="1" applyProtection="1">
      <alignment horizontal="center" vertical="center"/>
    </xf>
    <xf numFmtId="0" fontId="1" fillId="0" borderId="93" xfId="2" applyBorder="1" applyAlignment="1" applyProtection="1">
      <alignment horizontal="center" vertical="center"/>
    </xf>
    <xf numFmtId="0" fontId="1" fillId="0" borderId="16" xfId="2" applyBorder="1" applyAlignment="1" applyProtection="1">
      <alignment horizontal="center" vertical="center"/>
    </xf>
    <xf numFmtId="165" fontId="1" fillId="0" borderId="12" xfId="2" applyNumberFormat="1" applyBorder="1" applyAlignment="1" applyProtection="1">
      <alignment horizontal="center" vertical="center"/>
    </xf>
    <xf numFmtId="165" fontId="1" fillId="0" borderId="93" xfId="2" applyNumberFormat="1" applyBorder="1" applyAlignment="1" applyProtection="1">
      <alignment horizontal="center" vertical="center"/>
    </xf>
    <xf numFmtId="0" fontId="41" fillId="37" borderId="26" xfId="0" applyFont="1" applyFill="1" applyBorder="1" applyAlignment="1" applyProtection="1">
      <alignment horizontal="center" vertical="center"/>
    </xf>
    <xf numFmtId="0" fontId="41" fillId="37" borderId="27" xfId="0" applyFont="1" applyFill="1" applyBorder="1" applyAlignment="1" applyProtection="1">
      <alignment horizontal="center" vertical="center"/>
    </xf>
    <xf numFmtId="0" fontId="41" fillId="37" borderId="28" xfId="0" applyFont="1" applyFill="1" applyBorder="1" applyAlignment="1" applyProtection="1">
      <alignment horizontal="center" vertical="center"/>
    </xf>
    <xf numFmtId="0" fontId="25" fillId="32" borderId="0" xfId="0" applyFont="1" applyFill="1" applyAlignment="1" applyProtection="1">
      <alignment horizontal="justify" vertical="center" wrapText="1"/>
    </xf>
    <xf numFmtId="0" fontId="21" fillId="32" borderId="0" xfId="0" applyFont="1" applyFill="1" applyAlignment="1" applyProtection="1">
      <alignment horizontal="justify" vertical="center" wrapText="1"/>
    </xf>
    <xf numFmtId="0" fontId="36" fillId="33" borderId="26" xfId="0" applyFont="1" applyFill="1" applyBorder="1" applyAlignment="1" applyProtection="1">
      <alignment horizontal="center" vertical="center"/>
    </xf>
    <xf numFmtId="0" fontId="36" fillId="33" borderId="27" xfId="0" applyFont="1" applyFill="1" applyBorder="1" applyAlignment="1" applyProtection="1">
      <alignment horizontal="center" vertical="center"/>
    </xf>
    <xf numFmtId="0" fontId="36" fillId="33" borderId="28" xfId="0" applyFont="1" applyFill="1" applyBorder="1" applyAlignment="1" applyProtection="1">
      <alignment horizontal="center" vertical="center"/>
    </xf>
    <xf numFmtId="0" fontId="38" fillId="14" borderId="0" xfId="0" applyFont="1" applyFill="1" applyAlignment="1" applyProtection="1">
      <alignment horizontal="center"/>
    </xf>
    <xf numFmtId="0" fontId="38" fillId="19" borderId="0" xfId="0" applyFont="1" applyFill="1" applyAlignment="1" applyProtection="1">
      <alignment horizontal="center"/>
    </xf>
    <xf numFmtId="0" fontId="38" fillId="29" borderId="0" xfId="0" applyFont="1" applyFill="1" applyAlignment="1" applyProtection="1">
      <alignment horizontal="center"/>
    </xf>
    <xf numFmtId="0" fontId="38" fillId="24" borderId="0" xfId="0" applyFont="1" applyFill="1" applyAlignment="1" applyProtection="1">
      <alignment horizontal="center"/>
    </xf>
    <xf numFmtId="0" fontId="36" fillId="41" borderId="26" xfId="0" applyFont="1" applyFill="1" applyBorder="1" applyAlignment="1" applyProtection="1">
      <alignment horizontal="center" vertical="center" wrapText="1"/>
    </xf>
    <xf numFmtId="0" fontId="36" fillId="41" borderId="27" xfId="0" applyFont="1" applyFill="1" applyBorder="1" applyAlignment="1" applyProtection="1">
      <alignment horizontal="center" vertical="center" wrapText="1"/>
    </xf>
    <xf numFmtId="0" fontId="36" fillId="41" borderId="28" xfId="0" applyFont="1" applyFill="1" applyBorder="1" applyAlignment="1" applyProtection="1">
      <alignment horizontal="center" vertical="center" wrapText="1"/>
    </xf>
    <xf numFmtId="0" fontId="36" fillId="42" borderId="26" xfId="0" applyFont="1" applyFill="1" applyBorder="1" applyAlignment="1" applyProtection="1">
      <alignment horizontal="center" vertical="center"/>
    </xf>
    <xf numFmtId="0" fontId="36" fillId="42" borderId="27" xfId="0" applyFont="1" applyFill="1" applyBorder="1" applyAlignment="1" applyProtection="1">
      <alignment horizontal="center" vertical="center"/>
    </xf>
    <xf numFmtId="0" fontId="36" fillId="42" borderId="28" xfId="0" applyFont="1" applyFill="1" applyBorder="1" applyAlignment="1" applyProtection="1">
      <alignment horizontal="center" vertical="center"/>
    </xf>
    <xf numFmtId="0" fontId="36" fillId="46" borderId="26" xfId="0" applyFont="1" applyFill="1" applyBorder="1" applyAlignment="1" applyProtection="1">
      <alignment horizontal="center" vertical="center"/>
    </xf>
    <xf numFmtId="0" fontId="36" fillId="46" borderId="27" xfId="0" applyFont="1" applyFill="1" applyBorder="1" applyAlignment="1" applyProtection="1">
      <alignment horizontal="center" vertical="center"/>
    </xf>
    <xf numFmtId="0" fontId="36" fillId="46" borderId="28" xfId="0" applyFont="1" applyFill="1" applyBorder="1" applyAlignment="1" applyProtection="1">
      <alignment horizontal="center" vertical="center"/>
    </xf>
    <xf numFmtId="0" fontId="25" fillId="32" borderId="0" xfId="0" applyFont="1" applyFill="1" applyAlignment="1" applyProtection="1">
      <alignment horizontal="left" vertical="center" wrapText="1"/>
    </xf>
    <xf numFmtId="0" fontId="8" fillId="6" borderId="26" xfId="0" applyFont="1" applyFill="1" applyBorder="1" applyAlignment="1" applyProtection="1">
      <alignment horizontal="center" vertical="center"/>
    </xf>
    <xf numFmtId="0" fontId="8" fillId="6" borderId="27" xfId="0" applyFont="1" applyFill="1" applyBorder="1" applyAlignment="1" applyProtection="1">
      <alignment horizontal="center" vertical="center"/>
    </xf>
    <xf numFmtId="0" fontId="8" fillId="6" borderId="28" xfId="0" applyFont="1" applyFill="1" applyBorder="1" applyAlignment="1" applyProtection="1">
      <alignment horizontal="center" vertical="center"/>
    </xf>
    <xf numFmtId="0" fontId="36" fillId="38" borderId="26" xfId="0" applyFont="1" applyFill="1" applyBorder="1" applyAlignment="1" applyProtection="1">
      <alignment horizontal="center" vertical="center"/>
    </xf>
    <xf numFmtId="0" fontId="36" fillId="38" borderId="27" xfId="0" applyFont="1" applyFill="1" applyBorder="1" applyAlignment="1" applyProtection="1">
      <alignment horizontal="center" vertical="center"/>
    </xf>
    <xf numFmtId="0" fontId="36" fillId="38" borderId="28" xfId="0" applyFont="1" applyFill="1" applyBorder="1" applyAlignment="1" applyProtection="1">
      <alignment horizontal="center" vertical="center"/>
    </xf>
    <xf numFmtId="0" fontId="36" fillId="36" borderId="26" xfId="0" applyFont="1" applyFill="1" applyBorder="1" applyAlignment="1" applyProtection="1">
      <alignment horizontal="center" vertical="center"/>
    </xf>
    <xf numFmtId="0" fontId="36" fillId="36" borderId="27" xfId="0" applyFont="1" applyFill="1" applyBorder="1" applyAlignment="1" applyProtection="1">
      <alignment horizontal="center" vertical="center"/>
    </xf>
    <xf numFmtId="0" fontId="36" fillId="36" borderId="28" xfId="0" applyFont="1" applyFill="1" applyBorder="1" applyAlignment="1" applyProtection="1">
      <alignment horizontal="center" vertical="center"/>
    </xf>
    <xf numFmtId="0" fontId="74" fillId="64" borderId="99" xfId="0" applyNumberFormat="1" applyFont="1" applyFill="1" applyBorder="1" applyAlignment="1" applyProtection="1">
      <alignment horizontal="center" vertical="center"/>
    </xf>
    <xf numFmtId="0" fontId="75" fillId="64" borderId="100" xfId="0" applyFont="1" applyFill="1" applyBorder="1" applyAlignment="1" applyProtection="1">
      <alignment horizontal="center" vertical="center"/>
    </xf>
    <xf numFmtId="0" fontId="75" fillId="64" borderId="98" xfId="0" applyFont="1" applyFill="1" applyBorder="1" applyAlignment="1" applyProtection="1">
      <alignment horizontal="center" vertical="center"/>
    </xf>
    <xf numFmtId="0" fontId="25" fillId="3" borderId="26" xfId="0" applyFont="1" applyFill="1" applyBorder="1" applyAlignment="1" applyProtection="1">
      <alignment horizontal="center" vertical="center" wrapText="1"/>
    </xf>
    <xf numFmtId="0" fontId="25" fillId="3" borderId="27" xfId="0" applyFont="1" applyFill="1" applyBorder="1" applyAlignment="1" applyProtection="1">
      <alignment horizontal="center" vertical="center" wrapText="1"/>
    </xf>
    <xf numFmtId="0" fontId="25" fillId="3" borderId="28" xfId="0" applyFont="1" applyFill="1" applyBorder="1" applyAlignment="1" applyProtection="1">
      <alignment horizontal="center" vertical="center" wrapText="1"/>
    </xf>
    <xf numFmtId="0" fontId="22" fillId="6" borderId="26" xfId="0" applyFont="1" applyFill="1" applyBorder="1" applyAlignment="1" applyProtection="1">
      <alignment horizontal="center" vertical="center"/>
    </xf>
    <xf numFmtId="0" fontId="22" fillId="6" borderId="28" xfId="0" applyFont="1" applyFill="1" applyBorder="1" applyAlignment="1" applyProtection="1">
      <alignment horizontal="center" vertical="center"/>
    </xf>
    <xf numFmtId="0" fontId="54" fillId="23" borderId="18" xfId="0" applyFont="1" applyFill="1" applyBorder="1" applyAlignment="1" applyProtection="1">
      <alignment horizontal="center" vertical="center" wrapText="1"/>
    </xf>
    <xf numFmtId="0" fontId="54" fillId="23" borderId="19" xfId="0" applyFont="1" applyFill="1" applyBorder="1" applyAlignment="1" applyProtection="1">
      <alignment horizontal="center" vertical="center" wrapText="1"/>
    </xf>
    <xf numFmtId="0" fontId="54" fillId="23" borderId="24" xfId="0" applyFont="1" applyFill="1" applyBorder="1" applyAlignment="1" applyProtection="1">
      <alignment horizontal="center" vertical="center" wrapText="1"/>
    </xf>
    <xf numFmtId="0" fontId="54" fillId="23" borderId="21" xfId="0" applyFont="1" applyFill="1" applyBorder="1" applyAlignment="1" applyProtection="1">
      <alignment horizontal="center" vertical="center" wrapText="1"/>
    </xf>
    <xf numFmtId="0" fontId="54" fillId="23" borderId="22" xfId="0" applyFont="1" applyFill="1" applyBorder="1" applyAlignment="1" applyProtection="1">
      <alignment horizontal="center" vertical="center" wrapText="1"/>
    </xf>
    <xf numFmtId="0" fontId="54" fillId="23" borderId="23" xfId="0" applyFont="1" applyFill="1" applyBorder="1" applyAlignment="1" applyProtection="1">
      <alignment horizontal="center" vertical="center" wrapText="1"/>
    </xf>
    <xf numFmtId="0" fontId="36" fillId="33" borderId="57" xfId="0" applyFont="1" applyFill="1" applyBorder="1" applyAlignment="1" applyProtection="1">
      <alignment horizontal="center" vertical="center" wrapText="1"/>
    </xf>
    <xf numFmtId="0" fontId="36" fillId="33" borderId="51" xfId="0" applyFont="1" applyFill="1" applyBorder="1" applyAlignment="1" applyProtection="1">
      <alignment horizontal="center" vertical="center" wrapText="1"/>
    </xf>
    <xf numFmtId="0" fontId="36" fillId="33" borderId="52" xfId="0" applyFont="1" applyFill="1" applyBorder="1" applyAlignment="1" applyProtection="1">
      <alignment horizontal="center" vertical="center" wrapText="1"/>
    </xf>
    <xf numFmtId="0" fontId="29" fillId="33" borderId="26" xfId="0" applyFont="1" applyFill="1" applyBorder="1" applyAlignment="1" applyProtection="1">
      <alignment horizontal="center" vertical="center" wrapText="1"/>
    </xf>
    <xf numFmtId="0" fontId="29" fillId="33" borderId="48" xfId="0" applyFont="1" applyFill="1" applyBorder="1" applyAlignment="1" applyProtection="1">
      <alignment horizontal="center" vertical="center" wrapText="1"/>
    </xf>
    <xf numFmtId="0" fontId="58" fillId="6" borderId="63" xfId="0" applyFont="1" applyFill="1" applyBorder="1" applyAlignment="1" applyProtection="1">
      <alignment horizontal="justify" vertical="center" wrapText="1"/>
    </xf>
    <xf numFmtId="0" fontId="58" fillId="6" borderId="65" xfId="0" applyFont="1" applyFill="1" applyBorder="1" applyAlignment="1" applyProtection="1">
      <alignment horizontal="justify" vertical="center" wrapText="1"/>
    </xf>
    <xf numFmtId="0" fontId="58" fillId="6" borderId="66" xfId="0" applyFont="1" applyFill="1" applyBorder="1" applyAlignment="1" applyProtection="1">
      <alignment horizontal="justify" vertical="center" wrapText="1"/>
    </xf>
    <xf numFmtId="0" fontId="18" fillId="51" borderId="26" xfId="0" applyFont="1" applyFill="1" applyBorder="1" applyAlignment="1" applyProtection="1">
      <alignment horizontal="center" vertical="center" wrapText="1"/>
    </xf>
    <xf numFmtId="0" fontId="18" fillId="51" borderId="48" xfId="0" applyFont="1" applyFill="1" applyBorder="1" applyAlignment="1" applyProtection="1">
      <alignment horizontal="center" vertical="center" wrapText="1"/>
    </xf>
    <xf numFmtId="0" fontId="56" fillId="9" borderId="22" xfId="0" applyFont="1" applyFill="1" applyBorder="1" applyAlignment="1" applyProtection="1">
      <alignment horizontal="center" vertical="center"/>
    </xf>
    <xf numFmtId="0" fontId="56" fillId="9" borderId="23" xfId="0" applyFont="1" applyFill="1" applyBorder="1" applyAlignment="1" applyProtection="1">
      <alignment horizontal="center" vertical="center"/>
    </xf>
    <xf numFmtId="0" fontId="21" fillId="6" borderId="38" xfId="0" applyFont="1" applyFill="1" applyBorder="1" applyAlignment="1" applyProtection="1">
      <alignment horizontal="center" vertical="center" wrapText="1"/>
    </xf>
    <xf numFmtId="0" fontId="21" fillId="6" borderId="62" xfId="0" applyFont="1" applyFill="1" applyBorder="1" applyAlignment="1" applyProtection="1">
      <alignment horizontal="center" vertical="center" wrapText="1"/>
    </xf>
    <xf numFmtId="0" fontId="21" fillId="6" borderId="39" xfId="0" applyFont="1" applyFill="1" applyBorder="1" applyAlignment="1" applyProtection="1">
      <alignment horizontal="center" vertical="center" wrapText="1"/>
    </xf>
    <xf numFmtId="0" fontId="18" fillId="8" borderId="27" xfId="0" applyFont="1" applyFill="1" applyBorder="1" applyAlignment="1" applyProtection="1">
      <alignment horizontal="center" vertical="center" wrapText="1"/>
    </xf>
    <xf numFmtId="0" fontId="18" fillId="8" borderId="48" xfId="0" applyFont="1" applyFill="1" applyBorder="1" applyAlignment="1" applyProtection="1">
      <alignment horizontal="center" vertical="center" wrapText="1"/>
    </xf>
    <xf numFmtId="0" fontId="29" fillId="3" borderId="27" xfId="0" applyFont="1" applyFill="1" applyBorder="1" applyAlignment="1" applyProtection="1">
      <alignment horizontal="center" vertical="center" wrapText="1"/>
    </xf>
    <xf numFmtId="0" fontId="29" fillId="3" borderId="48" xfId="0" applyFont="1" applyFill="1" applyBorder="1" applyAlignment="1" applyProtection="1">
      <alignment horizontal="center" vertical="center" wrapText="1"/>
    </xf>
    <xf numFmtId="0" fontId="18" fillId="45" borderId="27" xfId="0" applyFont="1" applyFill="1" applyBorder="1" applyAlignment="1" applyProtection="1">
      <alignment horizontal="center" vertical="center" wrapText="1"/>
    </xf>
    <xf numFmtId="0" fontId="18" fillId="45" borderId="48" xfId="0" applyFont="1" applyFill="1" applyBorder="1" applyAlignment="1" applyProtection="1">
      <alignment horizontal="center" vertical="center" wrapText="1"/>
    </xf>
    <xf numFmtId="0" fontId="18" fillId="50" borderId="26" xfId="0" applyFont="1" applyFill="1" applyBorder="1" applyAlignment="1" applyProtection="1">
      <alignment horizontal="center" vertical="center" wrapText="1"/>
    </xf>
    <xf numFmtId="0" fontId="18" fillId="50" borderId="48" xfId="0" applyFont="1" applyFill="1" applyBorder="1" applyAlignment="1" applyProtection="1">
      <alignment horizontal="center" vertical="center" wrapText="1"/>
    </xf>
    <xf numFmtId="0" fontId="25" fillId="8" borderId="27" xfId="0" applyFont="1" applyFill="1" applyBorder="1" applyAlignment="1" applyProtection="1">
      <alignment horizontal="center" vertical="center" wrapText="1"/>
    </xf>
    <xf numFmtId="0" fontId="25" fillId="8" borderId="28" xfId="0" applyFont="1" applyFill="1" applyBorder="1" applyAlignment="1" applyProtection="1">
      <alignment horizontal="center" vertical="center" wrapText="1"/>
    </xf>
    <xf numFmtId="0" fontId="25" fillId="45" borderId="27" xfId="0" applyFont="1" applyFill="1" applyBorder="1" applyAlignment="1" applyProtection="1">
      <alignment horizontal="center" vertical="center" wrapText="1"/>
    </xf>
    <xf numFmtId="0" fontId="25" fillId="45" borderId="28" xfId="0" applyFont="1" applyFill="1" applyBorder="1" applyAlignment="1" applyProtection="1">
      <alignment horizontal="center" vertical="center" wrapText="1"/>
    </xf>
    <xf numFmtId="0" fontId="25" fillId="50" borderId="49" xfId="0" applyFont="1" applyFill="1" applyBorder="1" applyAlignment="1" applyProtection="1">
      <alignment horizontal="center" vertical="center" wrapText="1"/>
    </xf>
    <xf numFmtId="0" fontId="25" fillId="50" borderId="27" xfId="0" applyFont="1" applyFill="1" applyBorder="1" applyAlignment="1" applyProtection="1">
      <alignment horizontal="center" vertical="center" wrapText="1"/>
    </xf>
    <xf numFmtId="0" fontId="25" fillId="50" borderId="28" xfId="0" applyFont="1" applyFill="1" applyBorder="1" applyAlignment="1" applyProtection="1">
      <alignment horizontal="center" vertical="center" wrapText="1"/>
    </xf>
    <xf numFmtId="0" fontId="25" fillId="51" borderId="49" xfId="0" applyFont="1" applyFill="1" applyBorder="1" applyAlignment="1" applyProtection="1">
      <alignment horizontal="center" vertical="center" wrapText="1"/>
    </xf>
    <xf numFmtId="0" fontId="25" fillId="51" borderId="27" xfId="0" applyFont="1" applyFill="1" applyBorder="1" applyAlignment="1" applyProtection="1">
      <alignment horizontal="center" vertical="center" wrapText="1"/>
    </xf>
    <xf numFmtId="0" fontId="25" fillId="51" borderId="28" xfId="0" applyFont="1" applyFill="1" applyBorder="1" applyAlignment="1" applyProtection="1">
      <alignment horizontal="center" vertical="center" wrapText="1"/>
    </xf>
    <xf numFmtId="0" fontId="25" fillId="50" borderId="18" xfId="0" applyFont="1" applyFill="1" applyBorder="1" applyAlignment="1" applyProtection="1">
      <alignment horizontal="center" vertical="center" wrapText="1"/>
    </xf>
    <xf numFmtId="0" fontId="25" fillId="50" borderId="19" xfId="0" applyFont="1" applyFill="1" applyBorder="1" applyAlignment="1" applyProtection="1">
      <alignment horizontal="center" vertical="center" wrapText="1"/>
    </xf>
    <xf numFmtId="0" fontId="59" fillId="22" borderId="18" xfId="0" applyFont="1" applyFill="1" applyBorder="1" applyAlignment="1" applyProtection="1">
      <alignment horizontal="center" vertical="center"/>
    </xf>
    <xf numFmtId="0" fontId="59" fillId="22" borderId="19" xfId="0" applyFont="1" applyFill="1" applyBorder="1" applyAlignment="1" applyProtection="1">
      <alignment horizontal="center" vertical="center"/>
    </xf>
    <xf numFmtId="0" fontId="59" fillId="22" borderId="24" xfId="0" applyFont="1" applyFill="1" applyBorder="1" applyAlignment="1" applyProtection="1">
      <alignment horizontal="center" vertical="center"/>
    </xf>
    <xf numFmtId="0" fontId="59" fillId="22" borderId="25" xfId="0" applyFont="1" applyFill="1" applyBorder="1" applyAlignment="1" applyProtection="1">
      <alignment horizontal="center" vertical="center"/>
    </xf>
    <xf numFmtId="0" fontId="59" fillId="22" borderId="0" xfId="0" applyFont="1" applyFill="1" applyBorder="1" applyAlignment="1" applyProtection="1">
      <alignment horizontal="center" vertical="center"/>
    </xf>
    <xf numFmtId="0" fontId="59" fillId="22" borderId="20" xfId="0" applyFont="1" applyFill="1" applyBorder="1" applyAlignment="1" applyProtection="1">
      <alignment horizontal="center" vertical="center"/>
    </xf>
    <xf numFmtId="0" fontId="59" fillId="22" borderId="21" xfId="0" applyFont="1" applyFill="1" applyBorder="1" applyAlignment="1" applyProtection="1">
      <alignment horizontal="center" vertical="center"/>
    </xf>
    <xf numFmtId="0" fontId="59" fillId="22" borderId="22" xfId="0" applyFont="1" applyFill="1" applyBorder="1" applyAlignment="1" applyProtection="1">
      <alignment horizontal="center" vertical="center"/>
    </xf>
    <xf numFmtId="0" fontId="59" fillId="22" borderId="23" xfId="0" applyFont="1" applyFill="1" applyBorder="1" applyAlignment="1" applyProtection="1">
      <alignment horizontal="center" vertical="center"/>
    </xf>
    <xf numFmtId="0" fontId="36" fillId="33" borderId="27" xfId="0" applyFont="1" applyFill="1" applyBorder="1" applyAlignment="1" applyProtection="1">
      <alignment horizontal="center" vertical="center" wrapText="1"/>
    </xf>
    <xf numFmtId="0" fontId="36" fillId="33" borderId="28" xfId="0" applyFont="1" applyFill="1" applyBorder="1" applyAlignment="1" applyProtection="1">
      <alignment horizontal="center" vertical="center" wrapText="1"/>
    </xf>
    <xf numFmtId="0" fontId="18" fillId="51" borderId="18" xfId="0" applyFont="1" applyFill="1" applyBorder="1" applyAlignment="1" applyProtection="1">
      <alignment horizontal="center" vertical="center" wrapText="1"/>
    </xf>
    <xf numFmtId="0" fontId="18" fillId="51" borderId="37" xfId="0" applyFont="1" applyFill="1" applyBorder="1" applyAlignment="1" applyProtection="1">
      <alignment horizontal="center" vertical="center" wrapText="1"/>
    </xf>
    <xf numFmtId="0" fontId="23" fillId="21" borderId="22" xfId="0" applyFont="1" applyFill="1" applyBorder="1" applyAlignment="1" applyProtection="1">
      <alignment horizontal="center" vertical="center"/>
    </xf>
    <xf numFmtId="0" fontId="23" fillId="21" borderId="41" xfId="0" applyFont="1" applyFill="1" applyBorder="1" applyAlignment="1" applyProtection="1">
      <alignment horizontal="center" vertical="center"/>
    </xf>
    <xf numFmtId="0" fontId="23" fillId="12" borderId="26" xfId="0" applyFont="1" applyFill="1" applyBorder="1" applyAlignment="1" applyProtection="1">
      <alignment horizontal="center" vertical="center"/>
    </xf>
    <xf numFmtId="0" fontId="23" fillId="12" borderId="48" xfId="0" applyFont="1" applyFill="1" applyBorder="1" applyAlignment="1" applyProtection="1">
      <alignment horizontal="center" vertical="center"/>
    </xf>
    <xf numFmtId="0" fontId="23" fillId="12" borderId="49" xfId="0" applyFont="1" applyFill="1" applyBorder="1" applyAlignment="1" applyProtection="1">
      <alignment horizontal="center" vertical="center"/>
    </xf>
    <xf numFmtId="0" fontId="18" fillId="8" borderId="19" xfId="0" applyFont="1" applyFill="1" applyBorder="1" applyAlignment="1" applyProtection="1">
      <alignment horizontal="center" vertical="center" wrapText="1"/>
    </xf>
    <xf numFmtId="0" fontId="18" fillId="8" borderId="37" xfId="0" applyFont="1" applyFill="1" applyBorder="1" applyAlignment="1" applyProtection="1">
      <alignment horizontal="center" vertical="center" wrapText="1"/>
    </xf>
    <xf numFmtId="0" fontId="29" fillId="3" borderId="18" xfId="0" applyFont="1" applyFill="1" applyBorder="1" applyAlignment="1" applyProtection="1">
      <alignment horizontal="center" vertical="center" wrapText="1"/>
    </xf>
    <xf numFmtId="0" fontId="29" fillId="3" borderId="37" xfId="0" applyFont="1" applyFill="1" applyBorder="1" applyAlignment="1" applyProtection="1">
      <alignment horizontal="center" vertical="center" wrapText="1"/>
    </xf>
    <xf numFmtId="0" fontId="18" fillId="45" borderId="18" xfId="0" applyFont="1" applyFill="1" applyBorder="1" applyAlignment="1" applyProtection="1">
      <alignment horizontal="center" vertical="center" wrapText="1"/>
    </xf>
    <xf numFmtId="0" fontId="18" fillId="45" borderId="37" xfId="0" applyFont="1" applyFill="1" applyBorder="1" applyAlignment="1" applyProtection="1">
      <alignment horizontal="center" vertical="center" wrapText="1"/>
    </xf>
    <xf numFmtId="0" fontId="18" fillId="50" borderId="10" xfId="0" applyFont="1" applyFill="1" applyBorder="1" applyAlignment="1" applyProtection="1">
      <alignment horizontal="center" vertical="center" wrapText="1"/>
    </xf>
    <xf numFmtId="0" fontId="18" fillId="50" borderId="13" xfId="0" applyFont="1" applyFill="1" applyBorder="1" applyAlignment="1" applyProtection="1">
      <alignment horizontal="center" vertical="center" wrapText="1"/>
    </xf>
    <xf numFmtId="0" fontId="75" fillId="51" borderId="100" xfId="0" applyFont="1" applyFill="1" applyBorder="1" applyAlignment="1" applyProtection="1">
      <alignment horizontal="center" vertical="center"/>
    </xf>
    <xf numFmtId="0" fontId="75" fillId="51" borderId="98" xfId="0" applyFont="1" applyFill="1" applyBorder="1" applyAlignment="1" applyProtection="1">
      <alignment horizontal="center" vertical="center"/>
    </xf>
    <xf numFmtId="0" fontId="74" fillId="51" borderId="98" xfId="0" applyNumberFormat="1" applyFont="1" applyFill="1" applyBorder="1" applyAlignment="1" applyProtection="1">
      <alignment horizontal="center" vertical="center"/>
    </xf>
    <xf numFmtId="0" fontId="74" fillId="51" borderId="99" xfId="0" applyNumberFormat="1" applyFont="1" applyFill="1" applyBorder="1" applyAlignment="1" applyProtection="1">
      <alignment horizontal="center" vertical="center"/>
    </xf>
    <xf numFmtId="0" fontId="56" fillId="19" borderId="22" xfId="0" applyFont="1" applyFill="1" applyBorder="1" applyAlignment="1" applyProtection="1">
      <alignment horizontal="center" vertical="center"/>
    </xf>
    <xf numFmtId="0" fontId="56" fillId="19" borderId="23" xfId="0" applyFont="1" applyFill="1" applyBorder="1" applyAlignment="1" applyProtection="1">
      <alignment horizontal="center" vertical="center"/>
    </xf>
    <xf numFmtId="0" fontId="75" fillId="65" borderId="100" xfId="0" applyFont="1" applyFill="1" applyBorder="1" applyAlignment="1" applyProtection="1">
      <alignment horizontal="center" vertical="center"/>
    </xf>
    <xf numFmtId="0" fontId="75" fillId="65" borderId="98" xfId="0" applyFont="1" applyFill="1" applyBorder="1" applyAlignment="1" applyProtection="1">
      <alignment horizontal="center" vertical="center"/>
    </xf>
    <xf numFmtId="0" fontId="74" fillId="65" borderId="98" xfId="0" applyNumberFormat="1" applyFont="1" applyFill="1" applyBorder="1" applyAlignment="1" applyProtection="1">
      <alignment horizontal="center" vertical="center"/>
    </xf>
    <xf numFmtId="0" fontId="74" fillId="65" borderId="99" xfId="0" applyNumberFormat="1" applyFont="1" applyFill="1" applyBorder="1" applyAlignment="1" applyProtection="1">
      <alignment horizontal="center" vertical="center"/>
    </xf>
    <xf numFmtId="0" fontId="58" fillId="6" borderId="18" xfId="0" applyFont="1" applyFill="1" applyBorder="1" applyAlignment="1" applyProtection="1">
      <alignment horizontal="justify" vertical="center" wrapText="1"/>
    </xf>
    <xf numFmtId="0" fontId="58" fillId="6" borderId="25" xfId="0" applyFont="1" applyFill="1" applyBorder="1" applyAlignment="1" applyProtection="1">
      <alignment horizontal="justify" vertical="center" wrapText="1"/>
    </xf>
    <xf numFmtId="0" fontId="58" fillId="6" borderId="21" xfId="0" applyFont="1" applyFill="1" applyBorder="1" applyAlignment="1" applyProtection="1">
      <alignment horizontal="justify" vertical="center" wrapText="1"/>
    </xf>
    <xf numFmtId="0" fontId="56" fillId="24" borderId="22" xfId="0" applyFont="1" applyFill="1" applyBorder="1" applyAlignment="1" applyProtection="1">
      <alignment horizontal="center" vertical="center"/>
    </xf>
    <xf numFmtId="0" fontId="56" fillId="24" borderId="23" xfId="0" applyFont="1" applyFill="1" applyBorder="1" applyAlignment="1" applyProtection="1">
      <alignment horizontal="center" vertical="center"/>
    </xf>
    <xf numFmtId="0" fontId="77" fillId="30" borderId="100" xfId="0" applyFont="1" applyFill="1" applyBorder="1" applyAlignment="1" applyProtection="1">
      <alignment horizontal="center" vertical="center"/>
    </xf>
    <xf numFmtId="0" fontId="77" fillId="30" borderId="98" xfId="0" applyFont="1" applyFill="1" applyBorder="1" applyAlignment="1" applyProtection="1">
      <alignment horizontal="center" vertical="center"/>
    </xf>
    <xf numFmtId="0" fontId="78" fillId="30" borderId="98" xfId="0" applyNumberFormat="1" applyFont="1" applyFill="1" applyBorder="1" applyAlignment="1" applyProtection="1">
      <alignment horizontal="center" vertical="center"/>
    </xf>
    <xf numFmtId="0" fontId="78" fillId="30" borderId="99" xfId="0" applyNumberFormat="1" applyFont="1" applyFill="1" applyBorder="1" applyAlignment="1" applyProtection="1">
      <alignment horizontal="center" vertical="center"/>
    </xf>
    <xf numFmtId="0" fontId="56" fillId="29" borderId="22" xfId="0" applyFont="1" applyFill="1" applyBorder="1" applyAlignment="1" applyProtection="1">
      <alignment horizontal="center" vertical="center"/>
    </xf>
    <xf numFmtId="0" fontId="56" fillId="29" borderId="23" xfId="0" applyFont="1" applyFill="1" applyBorder="1" applyAlignment="1" applyProtection="1">
      <alignment horizontal="center" vertical="center"/>
    </xf>
    <xf numFmtId="0" fontId="74" fillId="64" borderId="98" xfId="0" applyNumberFormat="1" applyFont="1" applyFill="1" applyBorder="1" applyAlignment="1" applyProtection="1">
      <alignment horizontal="center" vertical="center"/>
    </xf>
    <xf numFmtId="0" fontId="79" fillId="18" borderId="3" xfId="0" applyFont="1" applyFill="1" applyBorder="1" applyAlignment="1" applyProtection="1">
      <alignment horizontal="center" vertical="center" wrapText="1"/>
      <protection locked="0"/>
    </xf>
    <xf numFmtId="0" fontId="79" fillId="18" borderId="5" xfId="0" applyFont="1" applyFill="1" applyBorder="1" applyAlignment="1" applyProtection="1">
      <alignment horizontal="center" vertical="center" wrapText="1"/>
      <protection locked="0"/>
    </xf>
    <xf numFmtId="0" fontId="80" fillId="35" borderId="61" xfId="0" applyFont="1" applyFill="1" applyBorder="1" applyAlignment="1" applyProtection="1">
      <alignment horizontal="center" vertical="center" wrapText="1"/>
      <protection locked="0"/>
    </xf>
    <xf numFmtId="0" fontId="58" fillId="10" borderId="3" xfId="0" applyFont="1" applyFill="1" applyBorder="1" applyAlignment="1" applyProtection="1">
      <alignment horizontal="center" vertical="center" wrapText="1"/>
      <protection locked="0"/>
    </xf>
    <xf numFmtId="0" fontId="58" fillId="10" borderId="5" xfId="0" applyFont="1" applyFill="1" applyBorder="1" applyAlignment="1" applyProtection="1">
      <alignment horizontal="center" vertical="center" wrapText="1"/>
      <protection locked="0"/>
    </xf>
    <xf numFmtId="0" fontId="58" fillId="11" borderId="3" xfId="0" applyFont="1" applyFill="1" applyBorder="1" applyAlignment="1" applyProtection="1">
      <alignment horizontal="center" vertical="center" wrapText="1"/>
      <protection locked="0"/>
    </xf>
    <xf numFmtId="0" fontId="58" fillId="11" borderId="5" xfId="0" applyFont="1" applyFill="1" applyBorder="1" applyAlignment="1" applyProtection="1">
      <alignment horizontal="center" vertical="center" wrapText="1"/>
      <protection locked="0"/>
    </xf>
    <xf numFmtId="0" fontId="58" fillId="41" borderId="3" xfId="0" applyFont="1" applyFill="1" applyBorder="1" applyAlignment="1" applyProtection="1">
      <alignment horizontal="center" vertical="center" wrapText="1"/>
      <protection locked="0"/>
    </xf>
    <xf numFmtId="0" fontId="58" fillId="41" borderId="5" xfId="0" applyFont="1" applyFill="1" applyBorder="1" applyAlignment="1" applyProtection="1">
      <alignment horizontal="center" vertical="center" wrapText="1"/>
      <protection locked="0"/>
    </xf>
    <xf numFmtId="0" fontId="58" fillId="49" borderId="6" xfId="0" applyFont="1" applyFill="1" applyBorder="1" applyAlignment="1" applyProtection="1">
      <alignment horizontal="center" vertical="center" wrapText="1"/>
      <protection locked="0"/>
    </xf>
    <xf numFmtId="0" fontId="58" fillId="49" borderId="5" xfId="0" applyFont="1" applyFill="1" applyBorder="1" applyAlignment="1" applyProtection="1">
      <alignment horizontal="center" vertical="center" wrapText="1"/>
      <protection locked="0"/>
    </xf>
    <xf numFmtId="0" fontId="58" fillId="46" borderId="6" xfId="0" applyFont="1" applyFill="1" applyBorder="1" applyAlignment="1" applyProtection="1">
      <alignment horizontal="center" vertical="center" wrapText="1"/>
      <protection locked="0"/>
    </xf>
    <xf numFmtId="0" fontId="58" fillId="46" borderId="5" xfId="0" applyFont="1" applyFill="1" applyBorder="1" applyAlignment="1" applyProtection="1">
      <alignment horizontal="center" vertical="center" wrapText="1"/>
      <protection locked="0"/>
    </xf>
    <xf numFmtId="0" fontId="80" fillId="35" borderId="20" xfId="0" applyFont="1" applyFill="1" applyBorder="1" applyAlignment="1" applyProtection="1">
      <alignment horizontal="center" vertical="center" wrapText="1"/>
      <protection locked="0"/>
    </xf>
    <xf numFmtId="0" fontId="79" fillId="18" borderId="44" xfId="0" applyFont="1" applyFill="1" applyBorder="1" applyAlignment="1" applyProtection="1">
      <alignment horizontal="center" vertical="center" wrapText="1"/>
      <protection locked="0"/>
    </xf>
    <xf numFmtId="0" fontId="79" fillId="18" borderId="46" xfId="0" applyFont="1" applyFill="1" applyBorder="1" applyAlignment="1" applyProtection="1">
      <alignment horizontal="center" vertical="center" wrapText="1"/>
      <protection locked="0"/>
    </xf>
    <xf numFmtId="0" fontId="80" fillId="35" borderId="23" xfId="0" applyFont="1" applyFill="1" applyBorder="1" applyAlignment="1" applyProtection="1">
      <alignment horizontal="center" vertical="center"/>
      <protection locked="0"/>
    </xf>
    <xf numFmtId="0" fontId="58" fillId="10" borderId="44" xfId="0" applyFont="1" applyFill="1" applyBorder="1" applyAlignment="1" applyProtection="1">
      <alignment horizontal="center" vertical="center" wrapText="1"/>
      <protection locked="0"/>
    </xf>
    <xf numFmtId="0" fontId="58" fillId="10" borderId="46" xfId="0" applyFont="1" applyFill="1" applyBorder="1" applyAlignment="1" applyProtection="1">
      <alignment horizontal="center" vertical="center" wrapText="1"/>
      <protection locked="0"/>
    </xf>
    <xf numFmtId="0" fontId="58" fillId="11" borderId="44" xfId="0" applyFont="1" applyFill="1" applyBorder="1" applyAlignment="1" applyProtection="1">
      <alignment horizontal="center" vertical="center" wrapText="1"/>
      <protection locked="0"/>
    </xf>
    <xf numFmtId="0" fontId="58" fillId="11" borderId="46" xfId="0" applyFont="1" applyFill="1" applyBorder="1" applyAlignment="1" applyProtection="1">
      <alignment horizontal="center" vertical="center" wrapText="1"/>
      <protection locked="0"/>
    </xf>
    <xf numFmtId="0" fontId="58" fillId="41" borderId="44" xfId="0" applyFont="1" applyFill="1" applyBorder="1" applyAlignment="1" applyProtection="1">
      <alignment horizontal="center" vertical="center" wrapText="1"/>
      <protection locked="0"/>
    </xf>
    <xf numFmtId="0" fontId="58" fillId="41" borderId="46" xfId="0" applyFont="1" applyFill="1" applyBorder="1" applyAlignment="1" applyProtection="1">
      <alignment horizontal="center" vertical="center" wrapText="1"/>
      <protection locked="0"/>
    </xf>
    <xf numFmtId="0" fontId="58" fillId="49" borderId="42" xfId="0" applyFont="1" applyFill="1" applyBorder="1" applyAlignment="1" applyProtection="1">
      <alignment horizontal="center" vertical="center" wrapText="1"/>
      <protection locked="0"/>
    </xf>
    <xf numFmtId="0" fontId="58" fillId="49" borderId="46" xfId="0" applyFont="1" applyFill="1" applyBorder="1" applyAlignment="1" applyProtection="1">
      <alignment horizontal="center" vertical="center" wrapText="1"/>
      <protection locked="0"/>
    </xf>
    <xf numFmtId="0" fontId="58" fillId="46" borderId="42" xfId="0" applyFont="1" applyFill="1" applyBorder="1" applyAlignment="1" applyProtection="1">
      <alignment horizontal="center" vertical="center" wrapText="1"/>
      <protection locked="0"/>
    </xf>
    <xf numFmtId="0" fontId="58" fillId="46" borderId="46" xfId="0" applyFont="1" applyFill="1" applyBorder="1" applyAlignment="1" applyProtection="1">
      <alignment horizontal="center" vertical="center" wrapText="1"/>
      <protection locked="0"/>
    </xf>
    <xf numFmtId="0" fontId="80" fillId="34" borderId="63" xfId="0" applyFont="1" applyFill="1" applyBorder="1" applyAlignment="1" applyProtection="1">
      <alignment horizontal="center"/>
    </xf>
    <xf numFmtId="0" fontId="80" fillId="34" borderId="67" xfId="0" applyFont="1" applyFill="1" applyBorder="1" applyAlignment="1" applyProtection="1">
      <alignment horizontal="center"/>
    </xf>
    <xf numFmtId="0" fontId="80" fillId="53" borderId="24" xfId="0" applyFont="1" applyFill="1" applyBorder="1" applyAlignment="1" applyProtection="1">
      <alignment horizontal="center"/>
    </xf>
    <xf numFmtId="0" fontId="58" fillId="27" borderId="69" xfId="0" applyFont="1" applyFill="1" applyBorder="1" applyAlignment="1" applyProtection="1">
      <alignment horizontal="center" vertical="center" wrapText="1"/>
    </xf>
    <xf numFmtId="0" fontId="58" fillId="27" borderId="67" xfId="0" applyFont="1" applyFill="1" applyBorder="1" applyAlignment="1" applyProtection="1">
      <alignment horizontal="center" vertical="center" wrapText="1"/>
    </xf>
    <xf numFmtId="0" fontId="58" fillId="28" borderId="69" xfId="0" applyFont="1" applyFill="1" applyBorder="1" applyAlignment="1" applyProtection="1">
      <alignment horizontal="center" vertical="center" wrapText="1"/>
    </xf>
    <xf numFmtId="0" fontId="58" fillId="28" borderId="67" xfId="0" applyFont="1" applyFill="1" applyBorder="1" applyAlignment="1" applyProtection="1">
      <alignment horizontal="center" vertical="center" wrapText="1"/>
    </xf>
    <xf numFmtId="0" fontId="58" fillId="48" borderId="69" xfId="0" applyFont="1" applyFill="1" applyBorder="1" applyAlignment="1" applyProtection="1">
      <alignment horizontal="center" vertical="center" wrapText="1"/>
    </xf>
    <xf numFmtId="0" fontId="58" fillId="48" borderId="67" xfId="0" applyFont="1" applyFill="1" applyBorder="1" applyAlignment="1" applyProtection="1">
      <alignment horizontal="center" vertical="center" wrapText="1"/>
    </xf>
    <xf numFmtId="0" fontId="58" fillId="52" borderId="70" xfId="0" applyFont="1" applyFill="1" applyBorder="1" applyAlignment="1" applyProtection="1">
      <alignment horizontal="center" vertical="center" wrapText="1"/>
    </xf>
    <xf numFmtId="0" fontId="58" fillId="52" borderId="67" xfId="0" applyFont="1" applyFill="1" applyBorder="1" applyAlignment="1" applyProtection="1">
      <alignment horizontal="center" vertical="center" wrapText="1"/>
    </xf>
    <xf numFmtId="0" fontId="58" fillId="47" borderId="70" xfId="0" applyFont="1" applyFill="1" applyBorder="1" applyAlignment="1" applyProtection="1">
      <alignment horizontal="center" vertical="center" wrapText="1"/>
    </xf>
    <xf numFmtId="0" fontId="58" fillId="47" borderId="67" xfId="0" applyFont="1" applyFill="1" applyBorder="1" applyAlignment="1" applyProtection="1">
      <alignment horizontal="center" vertical="center" wrapText="1"/>
    </xf>
    <xf numFmtId="0" fontId="79" fillId="34" borderId="66" xfId="0" applyFont="1" applyFill="1" applyBorder="1" applyAlignment="1" applyProtection="1">
      <alignment horizontal="center" vertical="center"/>
    </xf>
    <xf numFmtId="0" fontId="79" fillId="34" borderId="46" xfId="0" applyFont="1" applyFill="1" applyBorder="1" applyAlignment="1" applyProtection="1">
      <alignment horizontal="center" vertical="center"/>
    </xf>
    <xf numFmtId="0" fontId="58" fillId="27" borderId="44" xfId="0" applyFont="1" applyFill="1" applyBorder="1" applyAlignment="1" applyProtection="1">
      <alignment vertical="center" wrapText="1"/>
    </xf>
    <xf numFmtId="0" fontId="58" fillId="27" borderId="46" xfId="0" applyFont="1" applyFill="1" applyBorder="1" applyAlignment="1" applyProtection="1">
      <alignment horizontal="center" vertical="center" wrapText="1"/>
    </xf>
    <xf numFmtId="0" fontId="58" fillId="28" borderId="44" xfId="0" applyFont="1" applyFill="1" applyBorder="1" applyAlignment="1" applyProtection="1">
      <alignment horizontal="center" vertical="center" wrapText="1"/>
    </xf>
    <xf numFmtId="0" fontId="58" fillId="28" borderId="46" xfId="0" applyFont="1" applyFill="1" applyBorder="1" applyAlignment="1" applyProtection="1">
      <alignment horizontal="center" vertical="center" wrapText="1"/>
    </xf>
    <xf numFmtId="0" fontId="58" fillId="48" borderId="44" xfId="0" applyFont="1" applyFill="1" applyBorder="1" applyAlignment="1" applyProtection="1">
      <alignment horizontal="center" vertical="center" wrapText="1"/>
    </xf>
    <xf numFmtId="0" fontId="58" fillId="48" borderId="46" xfId="0" applyFont="1" applyFill="1" applyBorder="1" applyAlignment="1" applyProtection="1">
      <alignment horizontal="center" vertical="center" wrapText="1"/>
    </xf>
    <xf numFmtId="0" fontId="58" fillId="52" borderId="42" xfId="0" applyFont="1" applyFill="1" applyBorder="1" applyAlignment="1" applyProtection="1">
      <alignment horizontal="center" vertical="center" wrapText="1"/>
    </xf>
    <xf numFmtId="0" fontId="58" fillId="52" borderId="46" xfId="0" applyFont="1" applyFill="1" applyBorder="1" applyAlignment="1" applyProtection="1">
      <alignment horizontal="center" vertical="center" wrapText="1"/>
    </xf>
    <xf numFmtId="0" fontId="58" fillId="47" borderId="42" xfId="0" applyFont="1" applyFill="1" applyBorder="1" applyAlignment="1" applyProtection="1">
      <alignment horizontal="center" vertical="center" wrapText="1"/>
    </xf>
    <xf numFmtId="0" fontId="58" fillId="47" borderId="46" xfId="0" applyFont="1" applyFill="1" applyBorder="1" applyAlignment="1" applyProtection="1">
      <alignment horizontal="center" vertical="center" wrapText="1"/>
    </xf>
    <xf numFmtId="0" fontId="79" fillId="34" borderId="8" xfId="0" applyFont="1" applyFill="1" applyBorder="1" applyAlignment="1" applyProtection="1">
      <alignment horizontal="center" vertical="center"/>
    </xf>
    <xf numFmtId="0" fontId="79" fillId="34" borderId="7" xfId="0" applyFont="1" applyFill="1" applyBorder="1" applyAlignment="1" applyProtection="1">
      <alignment horizontal="center" vertical="center"/>
    </xf>
    <xf numFmtId="0" fontId="58" fillId="27" borderId="8" xfId="0" applyFont="1" applyFill="1" applyBorder="1" applyAlignment="1" applyProtection="1">
      <alignment vertical="center" wrapText="1"/>
    </xf>
    <xf numFmtId="0" fontId="58" fillId="27" borderId="7" xfId="0" applyFont="1" applyFill="1" applyBorder="1" applyAlignment="1" applyProtection="1">
      <alignment horizontal="center" vertical="center" wrapText="1"/>
    </xf>
    <xf numFmtId="0" fontId="58" fillId="28" borderId="8" xfId="0" applyFont="1" applyFill="1" applyBorder="1" applyAlignment="1" applyProtection="1">
      <alignment horizontal="center" vertical="center" wrapText="1"/>
    </xf>
    <xf numFmtId="0" fontId="58" fillId="28" borderId="7" xfId="0" applyFont="1" applyFill="1" applyBorder="1" applyAlignment="1" applyProtection="1">
      <alignment horizontal="center" vertical="center" wrapText="1"/>
    </xf>
    <xf numFmtId="0" fontId="58" fillId="48" borderId="8" xfId="0" applyFont="1" applyFill="1" applyBorder="1" applyAlignment="1" applyProtection="1">
      <alignment horizontal="center" vertical="center" wrapText="1"/>
    </xf>
    <xf numFmtId="0" fontId="58" fillId="48" borderId="7" xfId="0" applyFont="1" applyFill="1" applyBorder="1" applyAlignment="1" applyProtection="1">
      <alignment horizontal="center" vertical="center" wrapText="1"/>
    </xf>
    <xf numFmtId="0" fontId="58" fillId="52" borderId="11" xfId="0" applyFont="1" applyFill="1" applyBorder="1" applyAlignment="1" applyProtection="1">
      <alignment horizontal="center" vertical="center" wrapText="1"/>
    </xf>
    <xf numFmtId="0" fontId="58" fillId="52" borderId="7" xfId="0" applyFont="1" applyFill="1" applyBorder="1" applyAlignment="1" applyProtection="1">
      <alignment horizontal="center" vertical="center" wrapText="1"/>
    </xf>
    <xf numFmtId="0" fontId="58" fillId="47" borderId="11" xfId="0" applyFont="1" applyFill="1" applyBorder="1" applyAlignment="1" applyProtection="1">
      <alignment horizontal="center" vertical="center" wrapText="1"/>
    </xf>
    <xf numFmtId="0" fontId="58" fillId="47" borderId="7" xfId="0" applyFont="1" applyFill="1" applyBorder="1" applyAlignment="1" applyProtection="1">
      <alignment horizontal="center" vertical="center" wrapText="1"/>
    </xf>
    <xf numFmtId="0" fontId="80" fillId="34" borderId="3" xfId="0" applyFont="1" applyFill="1" applyBorder="1" applyAlignment="1" applyProtection="1">
      <alignment horizontal="center"/>
    </xf>
    <xf numFmtId="0" fontId="80" fillId="53" borderId="20" xfId="0" applyFont="1" applyFill="1" applyBorder="1" applyAlignment="1" applyProtection="1">
      <alignment horizontal="center"/>
    </xf>
    <xf numFmtId="0" fontId="58" fillId="27" borderId="3" xfId="0" applyFont="1" applyFill="1" applyBorder="1" applyAlignment="1" applyProtection="1">
      <alignment horizontal="center" vertical="center" wrapText="1"/>
    </xf>
    <xf numFmtId="0" fontId="58" fillId="28" borderId="3" xfId="0" applyFont="1" applyFill="1" applyBorder="1" applyAlignment="1" applyProtection="1">
      <alignment horizontal="center" vertical="center" wrapText="1"/>
    </xf>
    <xf numFmtId="0" fontId="58" fillId="48" borderId="3" xfId="0" applyFont="1" applyFill="1" applyBorder="1" applyAlignment="1" applyProtection="1">
      <alignment horizontal="center" vertical="center" wrapText="1"/>
    </xf>
    <xf numFmtId="0" fontId="58" fillId="52" borderId="6" xfId="0" applyFont="1" applyFill="1" applyBorder="1" applyAlignment="1" applyProtection="1">
      <alignment horizontal="center" vertical="center" wrapText="1"/>
    </xf>
    <xf numFmtId="0" fontId="58" fillId="47" borderId="6" xfId="0" applyFont="1" applyFill="1" applyBorder="1" applyAlignment="1" applyProtection="1">
      <alignment horizontal="center" vertical="center" wrapText="1"/>
    </xf>
    <xf numFmtId="0" fontId="79" fillId="18" borderId="3" xfId="0" applyFont="1" applyFill="1" applyBorder="1" applyAlignment="1" applyProtection="1">
      <alignment horizontal="center" vertical="center" wrapText="1"/>
    </xf>
    <xf numFmtId="0" fontId="79" fillId="18" borderId="5" xfId="0" applyFont="1" applyFill="1" applyBorder="1" applyAlignment="1" applyProtection="1">
      <alignment horizontal="center" vertical="center" wrapText="1"/>
    </xf>
    <xf numFmtId="0" fontId="80" fillId="35" borderId="20" xfId="0" applyFont="1" applyFill="1" applyBorder="1" applyAlignment="1" applyProtection="1">
      <alignment horizontal="center" vertical="center" wrapText="1"/>
    </xf>
    <xf numFmtId="0" fontId="58" fillId="10" borderId="3" xfId="0" applyFont="1" applyFill="1" applyBorder="1" applyAlignment="1" applyProtection="1">
      <alignment horizontal="center" vertical="center" wrapText="1"/>
    </xf>
    <xf numFmtId="0" fontId="58" fillId="10" borderId="5" xfId="0" applyFont="1" applyFill="1" applyBorder="1" applyAlignment="1" applyProtection="1">
      <alignment horizontal="center" vertical="center" wrapText="1"/>
    </xf>
    <xf numFmtId="0" fontId="58" fillId="11" borderId="3" xfId="0" applyFont="1" applyFill="1" applyBorder="1" applyAlignment="1" applyProtection="1">
      <alignment horizontal="center" vertical="center" wrapText="1"/>
    </xf>
    <xf numFmtId="0" fontId="58" fillId="11" borderId="5" xfId="0" applyFont="1" applyFill="1" applyBorder="1" applyAlignment="1" applyProtection="1">
      <alignment horizontal="center" vertical="center" wrapText="1"/>
    </xf>
    <xf numFmtId="0" fontId="58" fillId="41" borderId="3" xfId="0" applyFont="1" applyFill="1" applyBorder="1" applyAlignment="1" applyProtection="1">
      <alignment horizontal="center" vertical="center" wrapText="1"/>
    </xf>
    <xf numFmtId="0" fontId="58" fillId="41" borderId="5" xfId="0" applyFont="1" applyFill="1" applyBorder="1" applyAlignment="1" applyProtection="1">
      <alignment horizontal="center" vertical="center" wrapText="1"/>
    </xf>
    <xf numFmtId="0" fontId="58" fillId="49" borderId="6"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46" borderId="6" xfId="0" applyFont="1" applyFill="1" applyBorder="1" applyAlignment="1" applyProtection="1">
      <alignment horizontal="center" vertical="center" wrapText="1"/>
    </xf>
    <xf numFmtId="0" fontId="58" fillId="46" borderId="5" xfId="0" applyFont="1" applyFill="1" applyBorder="1" applyAlignment="1" applyProtection="1">
      <alignment horizontal="center" vertical="center" wrapText="1"/>
    </xf>
    <xf numFmtId="0" fontId="79" fillId="18" borderId="44" xfId="0" applyFont="1" applyFill="1" applyBorder="1" applyAlignment="1" applyProtection="1">
      <alignment horizontal="center" vertical="center" wrapText="1"/>
    </xf>
    <xf numFmtId="0" fontId="79" fillId="18" borderId="46" xfId="0" applyFont="1" applyFill="1" applyBorder="1" applyAlignment="1" applyProtection="1">
      <alignment horizontal="center" vertical="center" wrapText="1"/>
    </xf>
    <xf numFmtId="0" fontId="80" fillId="35" borderId="23" xfId="0" applyFont="1" applyFill="1" applyBorder="1" applyAlignment="1" applyProtection="1">
      <alignment horizontal="center" vertical="center"/>
    </xf>
    <xf numFmtId="0" fontId="58" fillId="10" borderId="44" xfId="0" applyFont="1" applyFill="1" applyBorder="1" applyAlignment="1" applyProtection="1">
      <alignment horizontal="center" vertical="center" wrapText="1"/>
    </xf>
    <xf numFmtId="0" fontId="58" fillId="10" borderId="46" xfId="0" applyFont="1" applyFill="1" applyBorder="1" applyAlignment="1" applyProtection="1">
      <alignment horizontal="center" vertical="center" wrapText="1"/>
    </xf>
    <xf numFmtId="0" fontId="58" fillId="11" borderId="44" xfId="0" applyFont="1" applyFill="1" applyBorder="1" applyAlignment="1" applyProtection="1">
      <alignment horizontal="center" vertical="center" wrapText="1"/>
    </xf>
    <xf numFmtId="0" fontId="58" fillId="11" borderId="46" xfId="0" applyFont="1" applyFill="1" applyBorder="1" applyAlignment="1" applyProtection="1">
      <alignment horizontal="center" vertical="center" wrapText="1"/>
    </xf>
    <xf numFmtId="0" fontId="58" fillId="41" borderId="44" xfId="0" applyFont="1" applyFill="1" applyBorder="1" applyAlignment="1" applyProtection="1">
      <alignment horizontal="center" vertical="center" wrapText="1"/>
    </xf>
    <xf numFmtId="0" fontId="58" fillId="41" borderId="46" xfId="0" applyFont="1" applyFill="1" applyBorder="1" applyAlignment="1" applyProtection="1">
      <alignment horizontal="center" vertical="center" wrapText="1"/>
    </xf>
    <xf numFmtId="0" fontId="58" fillId="49" borderId="42" xfId="0" applyFont="1" applyFill="1" applyBorder="1" applyAlignment="1" applyProtection="1">
      <alignment horizontal="center" vertical="center" wrapText="1"/>
    </xf>
    <xf numFmtId="0" fontId="58" fillId="49" borderId="46" xfId="0" applyFont="1" applyFill="1" applyBorder="1" applyAlignment="1" applyProtection="1">
      <alignment horizontal="center" vertical="center" wrapText="1"/>
    </xf>
    <xf numFmtId="0" fontId="58" fillId="46" borderId="42" xfId="0" applyFont="1" applyFill="1" applyBorder="1" applyAlignment="1" applyProtection="1">
      <alignment horizontal="center" vertical="center" wrapText="1"/>
    </xf>
    <xf numFmtId="0" fontId="58" fillId="46" borderId="46" xfId="0" applyFont="1" applyFill="1" applyBorder="1" applyAlignment="1" applyProtection="1">
      <alignment horizontal="center" vertical="center" wrapText="1"/>
    </xf>
    <xf numFmtId="0" fontId="79" fillId="18" borderId="66" xfId="0" applyFont="1" applyFill="1" applyBorder="1" applyAlignment="1" applyProtection="1">
      <alignment horizontal="center" vertical="center" wrapText="1"/>
    </xf>
    <xf numFmtId="0" fontId="80" fillId="35" borderId="23" xfId="0" applyFont="1" applyFill="1" applyBorder="1" applyAlignment="1" applyProtection="1">
      <alignment horizontal="center" vertical="center" wrapText="1"/>
    </xf>
    <xf numFmtId="0" fontId="58" fillId="10" borderId="66" xfId="0" applyFont="1" applyFill="1" applyBorder="1" applyAlignment="1" applyProtection="1">
      <alignment horizontal="center" vertical="center" wrapText="1"/>
    </xf>
    <xf numFmtId="0" fontId="58" fillId="11" borderId="66" xfId="0" applyFont="1" applyFill="1" applyBorder="1" applyAlignment="1" applyProtection="1">
      <alignment horizontal="center" vertical="center" wrapText="1"/>
    </xf>
    <xf numFmtId="0" fontId="58" fillId="41" borderId="66" xfId="0" applyFont="1" applyFill="1" applyBorder="1" applyAlignment="1" applyProtection="1">
      <alignment horizontal="center" vertical="center" wrapText="1"/>
    </xf>
    <xf numFmtId="0" fontId="58" fillId="49" borderId="66" xfId="0" applyFont="1" applyFill="1" applyBorder="1" applyAlignment="1" applyProtection="1">
      <alignment horizontal="center" vertical="center" wrapText="1"/>
    </xf>
    <xf numFmtId="0" fontId="58" fillId="46" borderId="66" xfId="0" applyFont="1" applyFill="1" applyBorder="1" applyAlignment="1" applyProtection="1">
      <alignment horizontal="center" vertical="center" wrapText="1"/>
    </xf>
    <xf numFmtId="0" fontId="79" fillId="18" borderId="65" xfId="0" applyFont="1" applyFill="1" applyBorder="1" applyAlignment="1" applyProtection="1">
      <alignment horizontal="center" vertical="center" wrapText="1"/>
      <protection locked="0"/>
    </xf>
    <xf numFmtId="0" fontId="80" fillId="35" borderId="20" xfId="0" applyFont="1" applyFill="1" applyBorder="1" applyAlignment="1" applyProtection="1">
      <alignment horizontal="center" vertical="center"/>
      <protection locked="0"/>
    </xf>
    <xf numFmtId="0" fontId="80" fillId="35" borderId="54" xfId="0" applyFont="1" applyFill="1" applyBorder="1" applyAlignment="1" applyProtection="1">
      <alignment horizontal="center" vertical="center"/>
      <protection locked="0"/>
    </xf>
    <xf numFmtId="0" fontId="4" fillId="53" borderId="23" xfId="0" applyFont="1" applyFill="1" applyBorder="1" applyAlignment="1" applyProtection="1">
      <alignment horizontal="center" vertical="center"/>
    </xf>
    <xf numFmtId="0" fontId="80" fillId="53" borderId="23" xfId="0" applyFont="1" applyFill="1" applyBorder="1" applyAlignment="1" applyProtection="1">
      <alignment horizontal="center" vertical="center"/>
    </xf>
    <xf numFmtId="0" fontId="81" fillId="35" borderId="20" xfId="0" applyFont="1" applyFill="1" applyBorder="1" applyAlignment="1" applyProtection="1">
      <alignment horizontal="center" vertical="center" wrapText="1"/>
      <protection locked="0"/>
    </xf>
    <xf numFmtId="0" fontId="81" fillId="35" borderId="23" xfId="0" applyFont="1" applyFill="1" applyBorder="1" applyAlignment="1" applyProtection="1">
      <alignment horizontal="center" vertical="center" wrapText="1"/>
      <protection locked="0"/>
    </xf>
    <xf numFmtId="0" fontId="82" fillId="53" borderId="24" xfId="0" applyFont="1" applyFill="1" applyBorder="1" applyAlignment="1" applyProtection="1">
      <alignment horizontal="center" vertical="center" wrapText="1"/>
    </xf>
    <xf numFmtId="0" fontId="82" fillId="53" borderId="23" xfId="0" applyFont="1" applyFill="1" applyBorder="1" applyAlignment="1" applyProtection="1">
      <alignment horizontal="center" vertical="center" wrapText="1"/>
    </xf>
    <xf numFmtId="0" fontId="81" fillId="53" borderId="24" xfId="0" applyFont="1" applyFill="1" applyBorder="1" applyAlignment="1" applyProtection="1">
      <alignment horizontal="center" vertical="center" wrapText="1"/>
    </xf>
    <xf numFmtId="0" fontId="81" fillId="53" borderId="23" xfId="0" applyFont="1" applyFill="1" applyBorder="1" applyAlignment="1" applyProtection="1">
      <alignment horizontal="center" vertical="center" wrapText="1"/>
    </xf>
    <xf numFmtId="0" fontId="82" fillId="53" borderId="20" xfId="0" applyFont="1" applyFill="1" applyBorder="1" applyAlignment="1" applyProtection="1">
      <alignment horizontal="center" vertical="center" wrapText="1"/>
    </xf>
    <xf numFmtId="0" fontId="82" fillId="53" borderId="56" xfId="0" applyFont="1" applyFill="1" applyBorder="1" applyAlignment="1" applyProtection="1">
      <alignment horizontal="center" vertical="center" wrapText="1"/>
    </xf>
    <xf numFmtId="0" fontId="80" fillId="53" borderId="56" xfId="0" applyFont="1" applyFill="1" applyBorder="1" applyAlignment="1" applyProtection="1">
      <alignment horizontal="center" vertical="center"/>
    </xf>
    <xf numFmtId="0" fontId="81" fillId="53" borderId="56" xfId="0" applyFont="1" applyFill="1" applyBorder="1" applyAlignment="1" applyProtection="1">
      <alignment horizontal="center" vertical="center" wrapText="1"/>
    </xf>
    <xf numFmtId="0" fontId="81" fillId="35" borderId="20" xfId="0" applyFont="1" applyFill="1" applyBorder="1" applyAlignment="1" applyProtection="1">
      <alignment horizontal="center" vertical="center" wrapText="1"/>
    </xf>
    <xf numFmtId="0" fontId="81" fillId="35" borderId="23" xfId="0" applyFont="1" applyFill="1" applyBorder="1" applyAlignment="1" applyProtection="1">
      <alignment horizontal="center" vertical="center" wrapText="1"/>
    </xf>
    <xf numFmtId="0" fontId="81" fillId="53" borderId="20" xfId="0" applyFont="1" applyFill="1" applyBorder="1" applyAlignment="1" applyProtection="1">
      <alignment horizontal="center" vertical="center" wrapText="1"/>
    </xf>
    <xf numFmtId="0" fontId="76" fillId="22" borderId="98" xfId="0" applyNumberFormat="1" applyFont="1" applyFill="1" applyBorder="1" applyAlignment="1" applyProtection="1">
      <alignment horizontal="center" vertical="center"/>
      <protection locked="0"/>
    </xf>
    <xf numFmtId="0" fontId="76" fillId="22" borderId="99" xfId="0" applyNumberFormat="1" applyFont="1" applyFill="1" applyBorder="1" applyAlignment="1" applyProtection="1">
      <alignment horizontal="center" vertical="center"/>
      <protection locked="0"/>
    </xf>
    <xf numFmtId="0" fontId="76" fillId="21" borderId="98" xfId="0" applyNumberFormat="1" applyFont="1" applyFill="1" applyBorder="1" applyAlignment="1" applyProtection="1">
      <alignment horizontal="center" vertical="center"/>
      <protection locked="0"/>
    </xf>
    <xf numFmtId="0" fontId="76" fillId="21" borderId="99" xfId="0" applyNumberFormat="1" applyFont="1" applyFill="1" applyBorder="1" applyAlignment="1" applyProtection="1">
      <alignment horizontal="center" vertical="center"/>
      <protection locked="0"/>
    </xf>
  </cellXfs>
  <cellStyles count="3">
    <cellStyle name="Lien hypertexte" xfId="1" builtinId="8"/>
    <cellStyle name="Normal" xfId="0" builtinId="0"/>
    <cellStyle name="Normal 2" xfId="2"/>
  </cellStyles>
  <dxfs count="133">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F0"/>
        </patternFill>
      </fill>
    </dxf>
    <dxf>
      <border>
        <bottom style="thin">
          <color theme="1"/>
        </bottom>
        <vertical/>
        <horizontal/>
      </border>
    </dxf>
    <dxf>
      <border>
        <bottom style="thin">
          <color theme="1"/>
        </bottom>
        <vertical/>
        <horizontal/>
      </border>
    </dxf>
    <dxf>
      <border>
        <bottom style="thin">
          <color theme="1"/>
        </bottom>
        <vertical/>
        <horizontal/>
      </border>
    </dxf>
    <dxf>
      <border>
        <bottom style="thin">
          <color theme="1"/>
        </bottom>
        <vertical/>
        <horizontal/>
      </border>
    </dxf>
    <dxf>
      <border>
        <bottom style="thin">
          <color theme="1"/>
        </bottom>
        <vertical/>
        <horizontal/>
      </border>
    </dxf>
    <dxf>
      <border>
        <bottom style="thin">
          <color theme="1"/>
        </bottom>
        <vertical/>
        <horizontal/>
      </border>
    </dxf>
    <dxf>
      <border>
        <bottom style="thin">
          <color theme="1"/>
        </bottom>
        <vertical/>
        <horizontal/>
      </border>
    </dxf>
    <dxf>
      <border>
        <bottom style="thin">
          <color theme="1"/>
        </bottom>
        <vertical/>
        <horizontal/>
      </border>
    </dxf>
    <dxf>
      <border>
        <bottom style="thin">
          <color theme="1"/>
        </bottom>
        <vertical/>
        <horizontal/>
      </border>
    </dxf>
    <dxf>
      <border>
        <bottom style="thin">
          <color theme="1"/>
        </bottom>
        <vertical/>
        <horizontal/>
      </border>
    </dxf>
    <dxf>
      <border>
        <bottom style="thin">
          <color theme="1"/>
        </bottom>
        <vertical/>
        <horizontal/>
      </border>
    </dxf>
    <dxf>
      <border>
        <bottom style="thin">
          <color auto="1"/>
        </bottom>
        <vertical/>
        <horizontal/>
      </border>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39994506668294322"/>
        </patternFill>
      </fill>
    </dxf>
    <dxf>
      <fill>
        <patternFill>
          <bgColor theme="6" tint="0.39994506668294322"/>
        </patternFill>
      </fill>
    </dxf>
    <dxf>
      <fill>
        <patternFill>
          <bgColor theme="4" tint="0.39994506668294322"/>
        </patternFill>
      </fill>
    </dxf>
    <dxf>
      <fill>
        <patternFill>
          <bgColor rgb="FFFF0000"/>
        </patternFill>
      </fill>
    </dxf>
    <dxf>
      <fill>
        <patternFill>
          <bgColor theme="6" tint="0.39994506668294322"/>
        </patternFill>
      </fill>
    </dxf>
    <dxf>
      <fill>
        <patternFill>
          <bgColor theme="0" tint="-0.24994659260841701"/>
        </patternFill>
      </fill>
    </dxf>
    <dxf>
      <fill>
        <patternFill>
          <bgColor theme="0" tint="-0.24994659260841701"/>
        </patternFill>
      </fill>
    </dxf>
    <dxf>
      <fill>
        <patternFill>
          <bgColor theme="6" tint="0.39994506668294322"/>
        </patternFill>
      </fill>
    </dxf>
    <dxf>
      <fill>
        <patternFill>
          <bgColor rgb="FFFF0000"/>
        </patternFill>
      </fill>
    </dxf>
    <dxf>
      <fill>
        <patternFill>
          <bgColor theme="0" tint="-0.24994659260841701"/>
        </patternFill>
      </fill>
    </dxf>
    <dxf>
      <fill>
        <patternFill>
          <bgColor theme="6" tint="0.39994506668294322"/>
        </patternFill>
      </fill>
    </dxf>
    <dxf>
      <fill>
        <patternFill>
          <bgColor rgb="FFFF0000"/>
        </patternFill>
      </fill>
    </dxf>
    <dxf>
      <fill>
        <patternFill>
          <bgColor theme="0" tint="-0.24994659260841701"/>
        </patternFill>
      </fill>
    </dxf>
    <dxf>
      <fill>
        <patternFill>
          <bgColor theme="6" tint="0.39994506668294322"/>
        </patternFill>
      </fill>
    </dxf>
    <dxf>
      <fill>
        <patternFill>
          <bgColor rgb="FFFF0000"/>
        </patternFill>
      </fill>
    </dxf>
    <dxf>
      <fill>
        <patternFill>
          <bgColor theme="0" tint="-0.24994659260841701"/>
        </patternFill>
      </fill>
    </dxf>
    <dxf>
      <fill>
        <patternFill>
          <bgColor theme="6" tint="0.39994506668294322"/>
        </patternFill>
      </fill>
    </dxf>
    <dxf>
      <fill>
        <patternFill>
          <bgColor theme="4" tint="0.39994506668294322"/>
        </patternFill>
      </fill>
    </dxf>
    <dxf>
      <fill>
        <patternFill>
          <bgColor rgb="FFFF0000"/>
        </patternFill>
      </fill>
    </dxf>
    <dxf>
      <fill>
        <patternFill>
          <bgColor theme="0" tint="-0.24994659260841701"/>
        </patternFill>
      </fill>
    </dxf>
    <dxf>
      <fill>
        <patternFill>
          <bgColor theme="6" tint="0.39994506668294322"/>
        </patternFill>
      </fill>
    </dxf>
    <dxf>
      <fill>
        <patternFill>
          <bgColor rgb="FFFF0000"/>
        </patternFill>
      </fill>
    </dxf>
    <dxf>
      <fill>
        <patternFill>
          <bgColor theme="0" tint="-0.24994659260841701"/>
        </patternFill>
      </fill>
    </dxf>
    <dxf>
      <fill>
        <patternFill>
          <bgColor theme="6" tint="0.39994506668294322"/>
        </patternFill>
      </fill>
    </dxf>
    <dxf>
      <fill>
        <patternFill>
          <bgColor theme="4" tint="0.39994506668294322"/>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theme="6" tint="0.39994506668294322"/>
        </patternFill>
      </fill>
    </dxf>
    <dxf>
      <fill>
        <patternFill>
          <bgColor rgb="FFFF0000"/>
        </patternFill>
      </fill>
    </dxf>
    <dxf>
      <fill>
        <patternFill>
          <bgColor theme="0" tint="-0.24994659260841701"/>
        </patternFill>
      </fill>
    </dxf>
    <dxf>
      <fill>
        <patternFill>
          <bgColor theme="6" tint="0.39994506668294322"/>
        </patternFill>
      </fill>
    </dxf>
    <dxf>
      <fill>
        <patternFill>
          <bgColor rgb="FFFF0000"/>
        </patternFill>
      </fill>
    </dxf>
    <dxf>
      <fill>
        <patternFill>
          <bgColor theme="0" tint="-0.24994659260841701"/>
        </patternFill>
      </fill>
    </dxf>
    <dxf>
      <fill>
        <patternFill>
          <bgColor theme="0" tint="-0.24994659260841701"/>
        </patternFill>
      </fill>
    </dxf>
    <dxf>
      <fill>
        <patternFill>
          <bgColor theme="6" tint="0.39994506668294322"/>
        </patternFill>
      </fill>
    </dxf>
    <dxf>
      <fill>
        <patternFill>
          <bgColor theme="4" tint="0.39994506668294322"/>
        </patternFill>
      </fill>
    </dxf>
    <dxf>
      <fill>
        <patternFill>
          <bgColor rgb="FFFF0000"/>
        </patternFill>
      </fill>
    </dxf>
    <dxf>
      <font>
        <color theme="1"/>
      </font>
      <fill>
        <patternFill>
          <bgColor theme="0" tint="-0.24994659260841701"/>
        </patternFill>
      </fill>
    </dxf>
  </dxfs>
  <tableStyles count="0" defaultTableStyle="TableStyleMedium9" defaultPivotStyle="PivotStyleLight16"/>
  <colors>
    <mruColors>
      <color rgb="FFFF9900"/>
      <color rgb="FFFFCC00"/>
      <color rgb="FF336699"/>
      <color rgb="FFCCCCFF"/>
      <color rgb="FF666633"/>
      <color rgb="FFEAEAEA"/>
      <color rgb="FF9933FF"/>
      <color rgb="FFF8F8F8"/>
      <color rgb="FFFFFF99"/>
      <color rgb="FF66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fmlaLink="$A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emf"/></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30</xdr:row>
      <xdr:rowOff>95250</xdr:rowOff>
    </xdr:from>
    <xdr:to>
      <xdr:col>1</xdr:col>
      <xdr:colOff>228600</xdr:colOff>
      <xdr:row>30</xdr:row>
      <xdr:rowOff>257175</xdr:rowOff>
    </xdr:to>
    <xdr:pic>
      <xdr:nvPicPr>
        <xdr:cNvPr id="12413" name="Image 13" descr="rouge.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5" y="111442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31</xdr:row>
      <xdr:rowOff>104775</xdr:rowOff>
    </xdr:from>
    <xdr:to>
      <xdr:col>1</xdr:col>
      <xdr:colOff>238125</xdr:colOff>
      <xdr:row>31</xdr:row>
      <xdr:rowOff>266700</xdr:rowOff>
    </xdr:to>
    <xdr:pic>
      <xdr:nvPicPr>
        <xdr:cNvPr id="12414" name="Image 12" descr="orange.gif"/>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67150" y="115252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32</xdr:row>
      <xdr:rowOff>114300</xdr:rowOff>
    </xdr:from>
    <xdr:to>
      <xdr:col>1</xdr:col>
      <xdr:colOff>238125</xdr:colOff>
      <xdr:row>32</xdr:row>
      <xdr:rowOff>276225</xdr:rowOff>
    </xdr:to>
    <xdr:pic>
      <xdr:nvPicPr>
        <xdr:cNvPr id="12415" name="Image 14" descr="vert.gif"/>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76675" y="119157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419096</xdr:colOff>
      <xdr:row>1</xdr:row>
      <xdr:rowOff>9524</xdr:rowOff>
    </xdr:from>
    <xdr:to>
      <xdr:col>15</xdr:col>
      <xdr:colOff>748036</xdr:colOff>
      <xdr:row>2</xdr:row>
      <xdr:rowOff>269399</xdr:rowOff>
    </xdr:to>
    <xdr:pic>
      <xdr:nvPicPr>
        <xdr:cNvPr id="12416" name="Imag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77571" y="390524"/>
          <a:ext cx="1852940" cy="12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18</xdr:col>
      <xdr:colOff>542925</xdr:colOff>
      <xdr:row>11</xdr:row>
      <xdr:rowOff>266700</xdr:rowOff>
    </xdr:from>
    <xdr:ext cx="184731" cy="264560"/>
    <xdr:sp macro="" textlink="">
      <xdr:nvSpPr>
        <xdr:cNvPr id="3" name="ZoneTexte 2"/>
        <xdr:cNvSpPr txBox="1"/>
      </xdr:nvSpPr>
      <xdr:spPr>
        <a:xfrm>
          <a:off x="1501140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28575</xdr:colOff>
      <xdr:row>1</xdr:row>
      <xdr:rowOff>9525</xdr:rowOff>
    </xdr:from>
    <xdr:to>
      <xdr:col>15</xdr:col>
      <xdr:colOff>742950</xdr:colOff>
      <xdr:row>2</xdr:row>
      <xdr:rowOff>181900</xdr:rowOff>
    </xdr:to>
    <xdr:sp macro="" textlink="">
      <xdr:nvSpPr>
        <xdr:cNvPr id="14" name="Zone de texte 1"/>
        <xdr:cNvSpPr txBox="1"/>
      </xdr:nvSpPr>
      <xdr:spPr>
        <a:xfrm>
          <a:off x="790575" y="210608"/>
          <a:ext cx="12133792" cy="1177792"/>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lnSpc>
              <a:spcPct val="115000"/>
            </a:lnSpc>
            <a:spcAft>
              <a:spcPts val="1000"/>
            </a:spcAft>
          </a:pPr>
          <a:r>
            <a:rPr lang="fr-FR" sz="6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Calibri"/>
              <a:ea typeface="Calibri"/>
              <a:cs typeface="Times New Roman"/>
            </a:rPr>
            <a:t>ProgCollège SVT 1.0</a:t>
          </a:r>
        </a:p>
      </xdr:txBody>
    </xdr:sp>
    <xdr:clientData/>
  </xdr:twoCellAnchor>
  <xdr:twoCellAnchor>
    <xdr:from>
      <xdr:col>10</xdr:col>
      <xdr:colOff>552450</xdr:colOff>
      <xdr:row>7</xdr:row>
      <xdr:rowOff>0</xdr:rowOff>
    </xdr:from>
    <xdr:to>
      <xdr:col>16</xdr:col>
      <xdr:colOff>47625</xdr:colOff>
      <xdr:row>17</xdr:row>
      <xdr:rowOff>285750</xdr:rowOff>
    </xdr:to>
    <xdr:sp macro="" textlink="">
      <xdr:nvSpPr>
        <xdr:cNvPr id="2" name="ZoneTexte 1"/>
        <xdr:cNvSpPr txBox="1"/>
      </xdr:nvSpPr>
      <xdr:spPr>
        <a:xfrm>
          <a:off x="8924925" y="2609850"/>
          <a:ext cx="4067175" cy="365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100" b="1">
              <a:solidFill>
                <a:srgbClr val="C00000"/>
              </a:solidFill>
            </a:rPr>
            <a:t>Version 1.1 (Juillet 2014)</a:t>
          </a:r>
        </a:p>
        <a:p>
          <a:pPr algn="just"/>
          <a:endParaRPr lang="fr-FR" sz="1100" b="1">
            <a:solidFill>
              <a:srgbClr val="C00000"/>
            </a:solidFill>
          </a:endParaRPr>
        </a:p>
        <a:p>
          <a:pPr algn="just"/>
          <a:r>
            <a:rPr lang="fr-FR" sz="1100" b="0">
              <a:solidFill>
                <a:srgbClr val="C00000"/>
              </a:solidFill>
              <a:sym typeface="Wingdings"/>
            </a:rPr>
            <a:t> N'hésitez pas à nous faire remonter vos remarques et suggestions</a:t>
          </a:r>
          <a:r>
            <a:rPr lang="fr-FR" sz="1100" b="0" baseline="0">
              <a:solidFill>
                <a:srgbClr val="C00000"/>
              </a:solidFill>
              <a:sym typeface="Wingdings"/>
            </a:rPr>
            <a:t> via le site académique SVT.</a:t>
          </a:r>
          <a:endParaRPr lang="fr-FR" sz="1100" b="0">
            <a:solidFill>
              <a:srgbClr val="C00000"/>
            </a:solidFill>
          </a:endParaRPr>
        </a:p>
        <a:p>
          <a:pPr algn="just"/>
          <a:endParaRPr lang="fr-FR" sz="800">
            <a:solidFill>
              <a:srgbClr val="C00000"/>
            </a:solidFill>
          </a:endParaRPr>
        </a:p>
        <a:p>
          <a:endParaRPr lang="fr-FR" sz="1100"/>
        </a:p>
        <a:p>
          <a:endParaRPr lang="fr-FR" sz="1100"/>
        </a:p>
        <a:p>
          <a:endParaRPr lang="fr-FR" sz="1100"/>
        </a:p>
      </xdr:txBody>
    </xdr:sp>
    <xdr:clientData/>
  </xdr:twoCellAnchor>
  <xdr:twoCellAnchor>
    <xdr:from>
      <xdr:col>5</xdr:col>
      <xdr:colOff>95249</xdr:colOff>
      <xdr:row>7</xdr:row>
      <xdr:rowOff>9523</xdr:rowOff>
    </xdr:from>
    <xdr:to>
      <xdr:col>10</xdr:col>
      <xdr:colOff>447675</xdr:colOff>
      <xdr:row>24</xdr:row>
      <xdr:rowOff>133349</xdr:rowOff>
    </xdr:to>
    <xdr:sp macro="" textlink="">
      <xdr:nvSpPr>
        <xdr:cNvPr id="4" name="ZoneTexte 3"/>
        <xdr:cNvSpPr txBox="1"/>
      </xdr:nvSpPr>
      <xdr:spPr>
        <a:xfrm>
          <a:off x="3895724" y="2686048"/>
          <a:ext cx="4152901" cy="55054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200" b="1"/>
            <a:t>Comment utiliser cet outil?</a:t>
          </a:r>
        </a:p>
        <a:p>
          <a:pPr algn="just"/>
          <a:endParaRPr lang="fr-FR" sz="800"/>
        </a:p>
        <a:p>
          <a:pPr algn="just"/>
          <a:r>
            <a:rPr lang="fr-FR" sz="1100" b="1"/>
            <a:t>1.</a:t>
          </a:r>
          <a:r>
            <a:rPr lang="fr-FR" sz="1100" b="1" baseline="0"/>
            <a:t> </a:t>
          </a:r>
          <a:r>
            <a:rPr lang="fr-FR" sz="1100" b="1"/>
            <a:t>Construire</a:t>
          </a:r>
          <a:r>
            <a:rPr lang="fr-FR" sz="1100" b="1" baseline="0"/>
            <a:t> </a:t>
          </a:r>
          <a:r>
            <a:rPr lang="fr-FR" sz="1100" b="1" u="sng" baseline="0"/>
            <a:t>en équipe</a:t>
          </a:r>
          <a:r>
            <a:rPr lang="fr-FR" sz="1100" b="1" baseline="0"/>
            <a:t> le projet de formation des élèves en remplissant l'onglet "Objectifs d'équipe":</a:t>
          </a:r>
        </a:p>
        <a:p>
          <a:pPr algn="just"/>
          <a:r>
            <a:rPr lang="fr-FR" sz="1100" baseline="0">
              <a:solidFill>
                <a:schemeClr val="dk1"/>
              </a:solidFill>
              <a:effectLst/>
              <a:latin typeface="+mn-lt"/>
              <a:ea typeface="+mn-ea"/>
              <a:cs typeface="+mn-cs"/>
              <a:sym typeface="Wingdings"/>
            </a:rPr>
            <a:t> Déterminer le nombre minimum de fois que chaque compétence doit être travaillée au cours des 4 années collège. Saisir cette valeur dans la zone "Paramétrages" de l'onglet "Lisez-moi".</a:t>
          </a:r>
        </a:p>
        <a:p>
          <a:pPr algn="just"/>
          <a:r>
            <a:rPr lang="fr-FR" sz="1100" baseline="0">
              <a:solidFill>
                <a:schemeClr val="dk1"/>
              </a:solidFill>
              <a:effectLst/>
              <a:latin typeface="+mn-lt"/>
              <a:ea typeface="+mn-ea"/>
              <a:cs typeface="+mn-cs"/>
              <a:sym typeface="Wingdings"/>
            </a:rPr>
            <a:t></a:t>
          </a:r>
          <a:r>
            <a:rPr lang="fr-FR" sz="1100" baseline="0"/>
            <a:t> Elaborer la stratégie de formation de la 6</a:t>
          </a:r>
          <a:r>
            <a:rPr lang="fr-FR" sz="1100" baseline="30000"/>
            <a:t>ème</a:t>
          </a:r>
          <a:r>
            <a:rPr lang="fr-FR" sz="1100" baseline="0"/>
            <a:t> à la 3</a:t>
          </a:r>
          <a:r>
            <a:rPr lang="fr-FR" sz="1100" baseline="30000"/>
            <a:t>ème</a:t>
          </a:r>
          <a:r>
            <a:rPr lang="fr-FR" sz="1100" baseline="0"/>
            <a:t> en déterminant  niveau par niveau, le nombre de fois où chaque capacité sera travaillée. Quelles sont vos priorités de formation pour chaque niveau? Sur quoi souhaitez-vous mettre l'accent en 6</a:t>
          </a:r>
          <a:r>
            <a:rPr lang="fr-FR" sz="1100" baseline="30000"/>
            <a:t>ème</a:t>
          </a:r>
          <a:r>
            <a:rPr lang="fr-FR" sz="1100" baseline="0"/>
            <a:t>? En 5</a:t>
          </a:r>
          <a:r>
            <a:rPr lang="fr-FR" sz="1100" baseline="30000"/>
            <a:t>ème</a:t>
          </a:r>
          <a:r>
            <a:rPr lang="fr-FR" sz="1100" baseline="0"/>
            <a:t>? etc...</a:t>
          </a:r>
        </a:p>
        <a:p>
          <a:pPr algn="just"/>
          <a:endParaRPr lang="fr-FR" sz="800" baseline="0"/>
        </a:p>
        <a:p>
          <a:pPr algn="just"/>
          <a:r>
            <a:rPr lang="fr-FR" sz="1100" b="1" baseline="0"/>
            <a:t>2. Programmer </a:t>
          </a:r>
          <a:r>
            <a:rPr lang="fr-FR" sz="1100" b="1" u="sng" baseline="0"/>
            <a:t>individuellement</a:t>
          </a:r>
          <a:r>
            <a:rPr lang="fr-FR" sz="1100" b="1" baseline="0"/>
            <a:t> la formation de ses élèves en remplissant les onglets 6</a:t>
          </a:r>
          <a:r>
            <a:rPr lang="fr-FR" sz="1100" b="1" baseline="30000"/>
            <a:t>ème</a:t>
          </a:r>
          <a:r>
            <a:rPr lang="fr-FR" sz="1100" b="1" baseline="0"/>
            <a:t>, 5</a:t>
          </a:r>
          <a:r>
            <a:rPr lang="fr-FR" sz="1100" b="1" baseline="30000"/>
            <a:t>ème</a:t>
          </a:r>
          <a:r>
            <a:rPr lang="fr-FR" sz="1100" b="1" baseline="0"/>
            <a:t>, 4</a:t>
          </a:r>
          <a:r>
            <a:rPr lang="fr-FR" sz="1100" b="1" baseline="30000"/>
            <a:t>ème </a:t>
          </a:r>
          <a:r>
            <a:rPr lang="fr-FR" sz="1100" b="1" baseline="0"/>
            <a:t>et 3</a:t>
          </a:r>
          <a:r>
            <a:rPr lang="fr-FR" sz="1100" b="1" baseline="30000"/>
            <a:t>ème</a:t>
          </a:r>
          <a:r>
            <a:rPr lang="fr-FR" sz="1100" b="1" baseline="0"/>
            <a:t>.</a:t>
          </a:r>
        </a:p>
        <a:p>
          <a:pPr algn="just"/>
          <a:endParaRPr lang="fr-FR" sz="800" baseline="0"/>
        </a:p>
        <a:p>
          <a:pPr algn="just"/>
          <a:r>
            <a:rPr lang="fr-FR" sz="1100" b="1" baseline="0"/>
            <a:t>A saisir:</a:t>
          </a:r>
        </a:p>
        <a:p>
          <a:pPr algn="just"/>
          <a:r>
            <a:rPr lang="fr-FR" sz="1100" baseline="0">
              <a:solidFill>
                <a:schemeClr val="dk1"/>
              </a:solidFill>
              <a:effectLst/>
              <a:latin typeface="+mn-lt"/>
              <a:ea typeface="+mn-ea"/>
              <a:cs typeface="+mn-cs"/>
              <a:sym typeface="Wingdings"/>
            </a:rPr>
            <a:t> </a:t>
          </a:r>
          <a:r>
            <a:rPr lang="fr-FR" sz="1100" baseline="0"/>
            <a:t>Dans la colonne B: Date et/ou numéro de la semaine.</a:t>
          </a:r>
        </a:p>
        <a:p>
          <a:pPr algn="just"/>
          <a:r>
            <a:rPr lang="fr-FR" sz="1100" baseline="0">
              <a:solidFill>
                <a:schemeClr val="dk1"/>
              </a:solidFill>
              <a:effectLst/>
              <a:latin typeface="+mn-lt"/>
              <a:ea typeface="+mn-ea"/>
              <a:cs typeface="+mn-cs"/>
              <a:sym typeface="Wingdings"/>
            </a:rPr>
            <a:t> </a:t>
          </a:r>
          <a:r>
            <a:rPr lang="fr-FR" sz="1100" baseline="0"/>
            <a:t>Dans la colonne E: L'intitulé simple de l'activité.</a:t>
          </a:r>
        </a:p>
        <a:p>
          <a:pPr algn="just"/>
          <a:endParaRPr lang="fr-FR" sz="800" baseline="0"/>
        </a:p>
        <a:p>
          <a:pPr algn="just"/>
          <a:r>
            <a:rPr lang="fr-FR" sz="1100" b="1" baseline="0"/>
            <a:t>A sélectionner dans le menu déroulant :</a:t>
          </a:r>
        </a:p>
        <a:p>
          <a:pPr marL="0" marR="0" indent="0" algn="just"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sym typeface="Wingdings"/>
            </a:rPr>
            <a:t></a:t>
          </a:r>
          <a:r>
            <a:rPr lang="fr-FR" sz="1100" baseline="0">
              <a:solidFill>
                <a:schemeClr val="dk1"/>
              </a:solidFill>
              <a:effectLst/>
              <a:latin typeface="+mn-lt"/>
              <a:ea typeface="+mn-ea"/>
              <a:cs typeface="+mn-cs"/>
            </a:rPr>
            <a:t> Dans le menu déroulant de la première ligne, renseigner le nombre de séances perdues (jours féries, formations...)</a:t>
          </a:r>
          <a:endParaRPr lang="fr-FR">
            <a:effectLst/>
          </a:endParaRPr>
        </a:p>
        <a:p>
          <a:pPr algn="just"/>
          <a:r>
            <a:rPr lang="fr-FR" sz="1100" baseline="0">
              <a:solidFill>
                <a:schemeClr val="dk1"/>
              </a:solidFill>
              <a:effectLst/>
              <a:latin typeface="+mn-lt"/>
              <a:ea typeface="+mn-ea"/>
              <a:cs typeface="+mn-cs"/>
              <a:sym typeface="Wingdings"/>
            </a:rPr>
            <a:t></a:t>
          </a:r>
          <a:r>
            <a:rPr lang="fr-FR" sz="1100" baseline="0"/>
            <a:t> Dans la colonne D, choisir le type d'activité (TP, Cours, DS).</a:t>
          </a:r>
        </a:p>
        <a:p>
          <a:pPr algn="just"/>
          <a:r>
            <a:rPr lang="fr-FR" sz="1100" baseline="0">
              <a:solidFill>
                <a:schemeClr val="dk1"/>
              </a:solidFill>
              <a:effectLst/>
              <a:latin typeface="+mn-lt"/>
              <a:ea typeface="+mn-ea"/>
              <a:cs typeface="+mn-cs"/>
              <a:sym typeface="Wingdings"/>
            </a:rPr>
            <a:t></a:t>
          </a:r>
          <a:r>
            <a:rPr lang="fr-FR" sz="1100"/>
            <a:t> Un des items proposés pour chaque compétence,</a:t>
          </a:r>
          <a:r>
            <a:rPr lang="fr-FR" sz="1100" baseline="0"/>
            <a:t> s</a:t>
          </a:r>
          <a:r>
            <a:rPr lang="fr-FR" sz="1100"/>
            <a:t>oit "-" pour réinitialiser la sélection;</a:t>
          </a:r>
        </a:p>
        <a:p>
          <a:pPr algn="just"/>
          <a:endParaRPr lang="fr-FR" sz="800"/>
        </a:p>
        <a:p>
          <a:pPr algn="just"/>
          <a:r>
            <a:rPr lang="fr-FR" sz="800" i="1"/>
            <a:t>A titre d'exemple, la première ligne de chaque niveau a été remplie. Effacez le contenu de ces cellules avant d'utiliser l'outil. </a:t>
          </a:r>
        </a:p>
        <a:p>
          <a:pPr algn="just"/>
          <a:endParaRPr lang="fr-FR" sz="800" i="1"/>
        </a:p>
        <a:p>
          <a:pPr algn="just"/>
          <a:r>
            <a:rPr lang="fr-FR" sz="1100" b="1" i="0"/>
            <a:t>3. Vérification de la conformité</a:t>
          </a:r>
          <a:r>
            <a:rPr lang="fr-FR" sz="1100" b="1" i="0" baseline="0"/>
            <a:t> avec les objectifs d'équipe:</a:t>
          </a:r>
        </a:p>
        <a:p>
          <a:pPr algn="just"/>
          <a:r>
            <a:rPr lang="fr-FR" sz="1100" i="0"/>
            <a:t>La</a:t>
          </a:r>
          <a:r>
            <a:rPr lang="fr-FR" sz="1100" i="0" baseline="0"/>
            <a:t> partie "Bilan" de chaque onglet permet cette vérification.</a:t>
          </a:r>
        </a:p>
        <a:p>
          <a:pPr algn="just"/>
          <a:endParaRPr lang="fr-FR" sz="800" i="0"/>
        </a:p>
        <a:p>
          <a:pPr algn="just"/>
          <a:r>
            <a:rPr lang="fr-FR" sz="1100" i="0"/>
            <a:t>       Conforme                       Non conforme </a:t>
          </a:r>
        </a:p>
      </xdr:txBody>
    </xdr:sp>
    <xdr:clientData/>
  </xdr:twoCellAnchor>
  <xdr:twoCellAnchor>
    <xdr:from>
      <xdr:col>1</xdr:col>
      <xdr:colOff>9526</xdr:colOff>
      <xdr:row>7</xdr:row>
      <xdr:rowOff>0</xdr:rowOff>
    </xdr:from>
    <xdr:to>
      <xdr:col>5</xdr:col>
      <xdr:colOff>0</xdr:colOff>
      <xdr:row>15</xdr:row>
      <xdr:rowOff>171450</xdr:rowOff>
    </xdr:to>
    <xdr:sp macro="" textlink="">
      <xdr:nvSpPr>
        <xdr:cNvPr id="15" name="ZoneTexte 14"/>
        <xdr:cNvSpPr txBox="1"/>
      </xdr:nvSpPr>
      <xdr:spPr>
        <a:xfrm>
          <a:off x="771526" y="2609850"/>
          <a:ext cx="3505200" cy="29432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200" b="1" i="0" u="none" strike="noStrike">
              <a:solidFill>
                <a:schemeClr val="dk1"/>
              </a:solidFill>
              <a:effectLst/>
              <a:latin typeface="+mn-lt"/>
              <a:ea typeface="+mn-ea"/>
              <a:cs typeface="+mn-cs"/>
            </a:rPr>
            <a:t>Un outil de programmation: Pour quoi faire?</a:t>
          </a:r>
        </a:p>
        <a:p>
          <a:pPr algn="just"/>
          <a:endParaRPr lang="fr-FR" sz="1100"/>
        </a:p>
        <a:p>
          <a:pPr algn="just"/>
          <a:r>
            <a:rPr lang="fr-FR" sz="1100" b="1" i="0" u="none" strike="noStrike">
              <a:solidFill>
                <a:schemeClr val="dk1"/>
              </a:solidFill>
              <a:effectLst/>
              <a:latin typeface="+mn-lt"/>
              <a:ea typeface="+mn-ea"/>
              <a:cs typeface="+mn-cs"/>
            </a:rPr>
            <a:t>Cet outil permet :</a:t>
          </a:r>
        </a:p>
        <a:p>
          <a:pPr algn="just"/>
          <a:endParaRPr lang="fr-FR" sz="1100" b="1" i="0" u="none" strike="noStrike">
            <a:solidFill>
              <a:schemeClr val="dk1"/>
            </a:solidFill>
            <a:effectLst/>
            <a:latin typeface="+mn-lt"/>
            <a:ea typeface="+mn-ea"/>
            <a:cs typeface="+mn-cs"/>
          </a:endParaRPr>
        </a:p>
        <a:p>
          <a:pPr algn="just"/>
          <a:r>
            <a:rPr lang="fr-FR" sz="1100" baseline="0">
              <a:solidFill>
                <a:schemeClr val="dk1"/>
              </a:solidFill>
              <a:effectLst/>
              <a:latin typeface="+mn-lt"/>
              <a:ea typeface="+mn-ea"/>
              <a:cs typeface="+mn-cs"/>
              <a:sym typeface="Wingdings"/>
            </a:rPr>
            <a:t></a:t>
          </a:r>
          <a:r>
            <a:rPr lang="fr-FR" sz="1100" b="0" i="0" u="none" strike="noStrike">
              <a:solidFill>
                <a:schemeClr val="dk1"/>
              </a:solidFill>
              <a:effectLst/>
              <a:latin typeface="+mn-lt"/>
              <a:ea typeface="+mn-ea"/>
              <a:cs typeface="+mn-cs"/>
            </a:rPr>
            <a:t> D'établir, </a:t>
          </a:r>
          <a:r>
            <a:rPr lang="fr-FR" sz="1100" b="1" i="0" u="none" strike="noStrike">
              <a:solidFill>
                <a:schemeClr val="dk1"/>
              </a:solidFill>
              <a:effectLst/>
              <a:latin typeface="+mn-lt"/>
              <a:ea typeface="+mn-ea"/>
              <a:cs typeface="+mn-cs"/>
            </a:rPr>
            <a:t>en équipe</a:t>
          </a:r>
          <a:r>
            <a:rPr lang="fr-FR" sz="1100" b="0" i="0" u="none" strike="noStrike">
              <a:solidFill>
                <a:schemeClr val="dk1"/>
              </a:solidFill>
              <a:effectLst/>
              <a:latin typeface="+mn-lt"/>
              <a:ea typeface="+mn-ea"/>
              <a:cs typeface="+mn-cs"/>
            </a:rPr>
            <a:t>, un projet de formation des élèves par niveau et sur les quatre années du collège;</a:t>
          </a:r>
        </a:p>
        <a:p>
          <a:pPr algn="just"/>
          <a:r>
            <a:rPr lang="fr-FR" sz="1100" baseline="0">
              <a:solidFill>
                <a:schemeClr val="dk1"/>
              </a:solidFill>
              <a:effectLst/>
              <a:latin typeface="+mn-lt"/>
              <a:ea typeface="+mn-ea"/>
              <a:cs typeface="+mn-cs"/>
              <a:sym typeface="Wingdings"/>
            </a:rPr>
            <a:t></a:t>
          </a:r>
          <a:r>
            <a:rPr lang="fr-FR" sz="1100" b="0" i="0" u="none" strike="noStrike">
              <a:solidFill>
                <a:schemeClr val="dk1"/>
              </a:solidFill>
              <a:effectLst/>
              <a:latin typeface="+mn-lt"/>
              <a:ea typeface="+mn-ea"/>
              <a:cs typeface="+mn-cs"/>
            </a:rPr>
            <a:t> De construire, </a:t>
          </a:r>
          <a:r>
            <a:rPr lang="fr-FR" sz="1100" b="1" i="0" u="none" strike="noStrike">
              <a:solidFill>
                <a:schemeClr val="dk1"/>
              </a:solidFill>
              <a:effectLst/>
              <a:latin typeface="+mn-lt"/>
              <a:ea typeface="+mn-ea"/>
              <a:cs typeface="+mn-cs"/>
            </a:rPr>
            <a:t>individuellement</a:t>
          </a:r>
          <a:r>
            <a:rPr lang="fr-FR" sz="1100" b="0" i="0" u="none" strike="noStrike">
              <a:solidFill>
                <a:schemeClr val="dk1"/>
              </a:solidFill>
              <a:effectLst/>
              <a:latin typeface="+mn-lt"/>
              <a:ea typeface="+mn-ea"/>
              <a:cs typeface="+mn-cs"/>
            </a:rPr>
            <a:t>, une programmation</a:t>
          </a:r>
          <a:r>
            <a:rPr lang="fr-FR" sz="1100" b="0" i="0" u="none" strike="noStrike" baseline="0">
              <a:solidFill>
                <a:schemeClr val="dk1"/>
              </a:solidFill>
              <a:effectLst/>
              <a:latin typeface="+mn-lt"/>
              <a:ea typeface="+mn-ea"/>
              <a:cs typeface="+mn-cs"/>
            </a:rPr>
            <a:t> des compétences</a:t>
          </a:r>
          <a:r>
            <a:rPr lang="fr-FR" sz="1100" b="0" i="0" u="none" strike="noStrike">
              <a:solidFill>
                <a:schemeClr val="dk1"/>
              </a:solidFill>
              <a:effectLst/>
              <a:latin typeface="+mn-lt"/>
              <a:ea typeface="+mn-ea"/>
              <a:cs typeface="+mn-cs"/>
            </a:rPr>
            <a:t>;</a:t>
          </a:r>
        </a:p>
        <a:p>
          <a:pPr algn="just"/>
          <a:r>
            <a:rPr lang="fr-FR" sz="1100" baseline="0">
              <a:solidFill>
                <a:schemeClr val="dk1"/>
              </a:solidFill>
              <a:effectLst/>
              <a:latin typeface="+mn-lt"/>
              <a:ea typeface="+mn-ea"/>
              <a:cs typeface="+mn-cs"/>
              <a:sym typeface="Wingdings"/>
            </a:rPr>
            <a:t></a:t>
          </a:r>
          <a:r>
            <a:rPr lang="fr-FR" sz="1100" b="0" i="0" u="none" strike="noStrike">
              <a:solidFill>
                <a:schemeClr val="dk1"/>
              </a:solidFill>
              <a:effectLst/>
              <a:latin typeface="+mn-lt"/>
              <a:ea typeface="+mn-ea"/>
              <a:cs typeface="+mn-cs"/>
            </a:rPr>
            <a:t> De préciser pour chaque activité les capacités travaillées;</a:t>
          </a:r>
        </a:p>
        <a:p>
          <a:pPr algn="just"/>
          <a:r>
            <a:rPr lang="fr-FR" sz="1100" baseline="0">
              <a:solidFill>
                <a:schemeClr val="dk1"/>
              </a:solidFill>
              <a:effectLst/>
              <a:latin typeface="+mn-lt"/>
              <a:ea typeface="+mn-ea"/>
              <a:cs typeface="+mn-cs"/>
              <a:sym typeface="Wingdings"/>
            </a:rPr>
            <a:t></a:t>
          </a:r>
          <a:r>
            <a:rPr lang="fr-FR" sz="1100" b="0" i="0" u="none" strike="noStrike">
              <a:solidFill>
                <a:schemeClr val="dk1"/>
              </a:solidFill>
              <a:effectLst/>
              <a:latin typeface="+mn-lt"/>
              <a:ea typeface="+mn-ea"/>
              <a:cs typeface="+mn-cs"/>
            </a:rPr>
            <a:t> De comptabiliser par niveau les capacités travaillées et de vérifier si la programmation est conforme aux objectifs d'équipe;</a:t>
          </a:r>
        </a:p>
        <a:p>
          <a:pPr algn="just"/>
          <a:r>
            <a:rPr lang="fr-FR" sz="1100" baseline="0">
              <a:solidFill>
                <a:schemeClr val="dk1"/>
              </a:solidFill>
              <a:effectLst/>
              <a:latin typeface="+mn-lt"/>
              <a:ea typeface="+mn-ea"/>
              <a:cs typeface="+mn-cs"/>
              <a:sym typeface="Wingdings"/>
            </a:rPr>
            <a:t> </a:t>
          </a:r>
          <a:r>
            <a:rPr lang="fr-FR" sz="1100" b="0" i="0" u="none" strike="noStrike">
              <a:solidFill>
                <a:schemeClr val="dk1"/>
              </a:solidFill>
              <a:effectLst/>
              <a:latin typeface="+mn-lt"/>
              <a:ea typeface="+mn-ea"/>
              <a:cs typeface="+mn-cs"/>
            </a:rPr>
            <a:t>De planifier</a:t>
          </a:r>
          <a:r>
            <a:rPr lang="fr-FR" sz="1100" b="0" i="0" u="none" strike="noStrike" baseline="0">
              <a:solidFill>
                <a:schemeClr val="dk1"/>
              </a:solidFill>
              <a:effectLst/>
              <a:latin typeface="+mn-lt"/>
              <a:ea typeface="+mn-ea"/>
              <a:cs typeface="+mn-cs"/>
            </a:rPr>
            <a:t> les évaluations des capacités;</a:t>
          </a:r>
          <a:endParaRPr lang="fr-FR" sz="1100" b="0" i="0" u="none" strike="noStrike">
            <a:solidFill>
              <a:schemeClr val="dk1"/>
            </a:solidFill>
            <a:effectLst/>
            <a:latin typeface="+mn-lt"/>
            <a:ea typeface="+mn-ea"/>
            <a:cs typeface="+mn-cs"/>
          </a:endParaRPr>
        </a:p>
        <a:p>
          <a:pPr algn="just"/>
          <a:r>
            <a:rPr lang="fr-FR" sz="1100" baseline="0">
              <a:solidFill>
                <a:schemeClr val="dk1"/>
              </a:solidFill>
              <a:effectLst/>
              <a:latin typeface="+mn-lt"/>
              <a:ea typeface="+mn-ea"/>
              <a:cs typeface="+mn-cs"/>
              <a:sym typeface="Wingdings"/>
            </a:rPr>
            <a:t></a:t>
          </a:r>
          <a:r>
            <a:rPr lang="fr-FR" sz="1100" b="0" i="0" u="none" strike="noStrike">
              <a:solidFill>
                <a:schemeClr val="dk1"/>
              </a:solidFill>
              <a:effectLst/>
              <a:latin typeface="+mn-lt"/>
              <a:ea typeface="+mn-ea"/>
              <a:cs typeface="+mn-cs"/>
            </a:rPr>
            <a:t> De faire un bilan de la formation des élèves.</a:t>
          </a:r>
        </a:p>
      </xdr:txBody>
    </xdr:sp>
    <xdr:clientData/>
  </xdr:twoCellAnchor>
  <xdr:twoCellAnchor>
    <xdr:from>
      <xdr:col>11</xdr:col>
      <xdr:colOff>314326</xdr:colOff>
      <xdr:row>17</xdr:row>
      <xdr:rowOff>381000</xdr:rowOff>
    </xdr:from>
    <xdr:to>
      <xdr:col>15</xdr:col>
      <xdr:colOff>238126</xdr:colOff>
      <xdr:row>20</xdr:row>
      <xdr:rowOff>9525</xdr:rowOff>
    </xdr:to>
    <xdr:sp macro="" textlink="">
      <xdr:nvSpPr>
        <xdr:cNvPr id="6" name="ZoneTexte 5"/>
        <xdr:cNvSpPr txBox="1"/>
      </xdr:nvSpPr>
      <xdr:spPr>
        <a:xfrm>
          <a:off x="9448801" y="6362700"/>
          <a:ext cx="297180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just"/>
          <a:r>
            <a:rPr lang="fr-FR" sz="900">
              <a:solidFill>
                <a:srgbClr val="7030A0"/>
              </a:solidFill>
            </a:rPr>
            <a:t>Ce fichier est la version </a:t>
          </a:r>
          <a:r>
            <a:rPr lang="fr-FR" sz="900" b="1">
              <a:solidFill>
                <a:srgbClr val="7030A0"/>
              </a:solidFill>
            </a:rPr>
            <a:t>Microsoft</a:t>
          </a:r>
          <a:r>
            <a:rPr lang="fr-FR" sz="900">
              <a:solidFill>
                <a:srgbClr val="7030A0"/>
              </a:solidFill>
            </a:rPr>
            <a:t> de l'application. Il est conseillé d'utiliser ProgCollège 1.0 avec une version 2007 ou supérieure de Microsoft Office. </a:t>
          </a:r>
        </a:p>
        <a:p>
          <a:pPr algn="just"/>
          <a:r>
            <a:rPr lang="fr-FR" sz="900">
              <a:solidFill>
                <a:srgbClr val="7030A0"/>
              </a:solidFill>
            </a:rPr>
            <a:t>Si vous utilisez OpenOffice, il est possible que vous observiez une perte de mise en forme.</a:t>
          </a:r>
        </a:p>
      </xdr:txBody>
    </xdr:sp>
    <xdr:clientData/>
  </xdr:twoCellAnchor>
  <xdr:twoCellAnchor editAs="oneCell">
    <xdr:from>
      <xdr:col>5</xdr:col>
      <xdr:colOff>190500</xdr:colOff>
      <xdr:row>23</xdr:row>
      <xdr:rowOff>85725</xdr:rowOff>
    </xdr:from>
    <xdr:to>
      <xdr:col>5</xdr:col>
      <xdr:colOff>361950</xdr:colOff>
      <xdr:row>24</xdr:row>
      <xdr:rowOff>66675</xdr:rowOff>
    </xdr:to>
    <xdr:pic>
      <xdr:nvPicPr>
        <xdr:cNvPr id="8" name="Image 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990975" y="7953375"/>
          <a:ext cx="171450" cy="171450"/>
        </a:xfrm>
        <a:prstGeom prst="rect">
          <a:avLst/>
        </a:prstGeom>
      </xdr:spPr>
    </xdr:pic>
    <xdr:clientData/>
  </xdr:twoCellAnchor>
  <xdr:twoCellAnchor editAs="oneCell">
    <xdr:from>
      <xdr:col>7</xdr:col>
      <xdr:colOff>9525</xdr:colOff>
      <xdr:row>23</xdr:row>
      <xdr:rowOff>85725</xdr:rowOff>
    </xdr:from>
    <xdr:to>
      <xdr:col>7</xdr:col>
      <xdr:colOff>142875</xdr:colOff>
      <xdr:row>24</xdr:row>
      <xdr:rowOff>85725</xdr:rowOff>
    </xdr:to>
    <xdr:pic>
      <xdr:nvPicPr>
        <xdr:cNvPr id="9" name="Image 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324475" y="7953375"/>
          <a:ext cx="133350" cy="19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xdr:colOff>
      <xdr:row>0</xdr:row>
      <xdr:rowOff>133350</xdr:rowOff>
    </xdr:from>
    <xdr:to>
      <xdr:col>15</xdr:col>
      <xdr:colOff>104775</xdr:colOff>
      <xdr:row>0</xdr:row>
      <xdr:rowOff>485775</xdr:rowOff>
    </xdr:to>
    <xdr:sp macro="" textlink="">
      <xdr:nvSpPr>
        <xdr:cNvPr id="2" name="Rectangle 1"/>
        <xdr:cNvSpPr/>
      </xdr:nvSpPr>
      <xdr:spPr>
        <a:xfrm>
          <a:off x="3318933" y="133350"/>
          <a:ext cx="2945342" cy="352425"/>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57150</xdr:colOff>
      <xdr:row>0</xdr:row>
      <xdr:rowOff>171450</xdr:rowOff>
    </xdr:from>
    <xdr:to>
      <xdr:col>9</xdr:col>
      <xdr:colOff>349250</xdr:colOff>
      <xdr:row>0</xdr:row>
      <xdr:rowOff>402167</xdr:rowOff>
    </xdr:to>
    <xdr:sp macro="" textlink="">
      <xdr:nvSpPr>
        <xdr:cNvPr id="3" name="ZoneTexte 2"/>
        <xdr:cNvSpPr txBox="1"/>
      </xdr:nvSpPr>
      <xdr:spPr>
        <a:xfrm>
          <a:off x="3337983" y="171450"/>
          <a:ext cx="863600" cy="23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Vacances :</a:t>
          </a:r>
        </a:p>
      </xdr:txBody>
    </xdr:sp>
    <xdr:clientData/>
  </xdr:twoCellAnchor>
  <mc:AlternateContent xmlns:mc="http://schemas.openxmlformats.org/markup-compatibility/2006">
    <mc:Choice xmlns:a14="http://schemas.microsoft.com/office/drawing/2010/main" Requires="a14">
      <xdr:twoCellAnchor editAs="oneCell">
        <xdr:from>
          <xdr:col>9</xdr:col>
          <xdr:colOff>209550</xdr:colOff>
          <xdr:row>0</xdr:row>
          <xdr:rowOff>200025</xdr:rowOff>
        </xdr:from>
        <xdr:to>
          <xdr:col>11</xdr:col>
          <xdr:colOff>57150</xdr:colOff>
          <xdr:row>0</xdr:row>
          <xdr:rowOff>419100</xdr:rowOff>
        </xdr:to>
        <xdr:sp macro="" textlink="">
          <xdr:nvSpPr>
            <xdr:cNvPr id="9217" name="Option Button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Zone 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0</xdr:row>
          <xdr:rowOff>200025</xdr:rowOff>
        </xdr:from>
        <xdr:to>
          <xdr:col>13</xdr:col>
          <xdr:colOff>228600</xdr:colOff>
          <xdr:row>0</xdr:row>
          <xdr:rowOff>419100</xdr:rowOff>
        </xdr:to>
        <xdr:sp macro="" textlink="">
          <xdr:nvSpPr>
            <xdr:cNvPr id="9218" name="Option Button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Zone 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0</xdr:row>
          <xdr:rowOff>200025</xdr:rowOff>
        </xdr:from>
        <xdr:to>
          <xdr:col>15</xdr:col>
          <xdr:colOff>28575</xdr:colOff>
          <xdr:row>0</xdr:row>
          <xdr:rowOff>419100</xdr:rowOff>
        </xdr:to>
        <xdr:sp macro="" textlink="">
          <xdr:nvSpPr>
            <xdr:cNvPr id="9219" name="Option Button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Zone C</a:t>
              </a:r>
            </a:p>
          </xdr:txBody>
        </xdr:sp>
        <xdr:clientData fLocksWithSheet="0"/>
      </xdr:twoCellAnchor>
    </mc:Choice>
    <mc:Fallback/>
  </mc:AlternateContent>
  <xdr:twoCellAnchor editAs="oneCell">
    <xdr:from>
      <xdr:col>37</xdr:col>
      <xdr:colOff>228600</xdr:colOff>
      <xdr:row>0</xdr:row>
      <xdr:rowOff>571539</xdr:rowOff>
    </xdr:from>
    <xdr:to>
      <xdr:col>44</xdr:col>
      <xdr:colOff>330600</xdr:colOff>
      <xdr:row>44</xdr:row>
      <xdr:rowOff>135490</xdr:rowOff>
    </xdr:to>
    <xdr:pic>
      <xdr:nvPicPr>
        <xdr:cNvPr id="9" name="Imag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0225" y="571539"/>
          <a:ext cx="5436000" cy="8374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28573</xdr:rowOff>
    </xdr:from>
    <xdr:to>
      <xdr:col>2</xdr:col>
      <xdr:colOff>572925</xdr:colOff>
      <xdr:row>1</xdr:row>
      <xdr:rowOff>554265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28598"/>
          <a:ext cx="792000" cy="5256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419100</xdr:colOff>
      <xdr:row>3</xdr:row>
      <xdr:rowOff>0</xdr:rowOff>
    </xdr:from>
    <xdr:to>
      <xdr:col>2</xdr:col>
      <xdr:colOff>571500</xdr:colOff>
      <xdr:row>4</xdr:row>
      <xdr:rowOff>38100</xdr:rowOff>
    </xdr:to>
    <xdr:pic>
      <xdr:nvPicPr>
        <xdr:cNvPr id="11331" name="Image2" descr="valide.gif"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571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238125</xdr:colOff>
      <xdr:row>3</xdr:row>
      <xdr:rowOff>0</xdr:rowOff>
    </xdr:from>
    <xdr:to>
      <xdr:col>2</xdr:col>
      <xdr:colOff>390525</xdr:colOff>
      <xdr:row>4</xdr:row>
      <xdr:rowOff>38100</xdr:rowOff>
    </xdr:to>
    <xdr:pic>
      <xdr:nvPicPr>
        <xdr:cNvPr id="11332" name="Image1nonok" descr="alerte.gif"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7775" y="571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xdr:row>
      <xdr:rowOff>295264</xdr:rowOff>
    </xdr:from>
    <xdr:to>
      <xdr:col>1</xdr:col>
      <xdr:colOff>1476000</xdr:colOff>
      <xdr:row>8</xdr:row>
      <xdr:rowOff>465336</xdr:rowOff>
    </xdr:to>
    <xdr:pic>
      <xdr:nvPicPr>
        <xdr:cNvPr id="5" name="Imag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1371589"/>
          <a:ext cx="1476000" cy="979697"/>
        </a:xfrm>
        <a:prstGeom prst="rect">
          <a:avLst/>
        </a:prstGeom>
      </xdr:spPr>
    </xdr:pic>
    <xdr:clientData/>
  </xdr:twoCellAnchor>
  <xdr:oneCellAnchor>
    <xdr:from>
      <xdr:col>1</xdr:col>
      <xdr:colOff>0</xdr:colOff>
      <xdr:row>14</xdr:row>
      <xdr:rowOff>295264</xdr:rowOff>
    </xdr:from>
    <xdr:ext cx="1476000" cy="979697"/>
    <xdr:pic>
      <xdr:nvPicPr>
        <xdr:cNvPr id="6" name="Imag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1371589"/>
          <a:ext cx="1476000" cy="97969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21166</xdr:colOff>
      <xdr:row>2</xdr:row>
      <xdr:rowOff>21162</xdr:rowOff>
    </xdr:from>
    <xdr:to>
      <xdr:col>2</xdr:col>
      <xdr:colOff>772583</xdr:colOff>
      <xdr:row>2</xdr:row>
      <xdr:rowOff>948966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3" y="158745"/>
          <a:ext cx="1375833" cy="927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21166</xdr:colOff>
      <xdr:row>2</xdr:row>
      <xdr:rowOff>21162</xdr:rowOff>
    </xdr:from>
    <xdr:to>
      <xdr:col>2</xdr:col>
      <xdr:colOff>772583</xdr:colOff>
      <xdr:row>2</xdr:row>
      <xdr:rowOff>948966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466" y="154512"/>
          <a:ext cx="1380067" cy="9278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21166</xdr:colOff>
      <xdr:row>2</xdr:row>
      <xdr:rowOff>21162</xdr:rowOff>
    </xdr:from>
    <xdr:to>
      <xdr:col>2</xdr:col>
      <xdr:colOff>772583</xdr:colOff>
      <xdr:row>2</xdr:row>
      <xdr:rowOff>948966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466" y="154512"/>
          <a:ext cx="1380067" cy="9278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21166</xdr:colOff>
      <xdr:row>2</xdr:row>
      <xdr:rowOff>21162</xdr:rowOff>
    </xdr:from>
    <xdr:to>
      <xdr:col>2</xdr:col>
      <xdr:colOff>772583</xdr:colOff>
      <xdr:row>2</xdr:row>
      <xdr:rowOff>948966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466" y="154512"/>
          <a:ext cx="1380067" cy="92780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vt.ac-versailles.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C000"/>
  </sheetPr>
  <dimension ref="A1:BW556"/>
  <sheetViews>
    <sheetView tabSelected="1" zoomScale="90" zoomScaleNormal="90" workbookViewId="0">
      <selection activeCell="D31" sqref="D31"/>
    </sheetView>
  </sheetViews>
  <sheetFormatPr baseColWidth="10" defaultRowHeight="15" x14ac:dyDescent="0.25"/>
  <cols>
    <col min="1" max="1" width="11.42578125" style="2"/>
    <col min="2" max="2" width="11.42578125" style="3"/>
    <col min="3" max="3" width="11.42578125" style="3" customWidth="1"/>
    <col min="4" max="4" width="11.28515625" style="3" customWidth="1"/>
    <col min="5" max="5" width="11.42578125" style="3"/>
    <col min="6" max="6" width="11.28515625" style="3" customWidth="1"/>
    <col min="7" max="14" width="11.42578125" style="3"/>
    <col min="15" max="16" width="11.42578125" style="2"/>
    <col min="17" max="20" width="12.7109375" style="2" customWidth="1"/>
    <col min="21" max="70" width="11.42578125" style="2"/>
    <col min="71" max="16384" width="11.42578125" style="3"/>
  </cols>
  <sheetData>
    <row r="1" spans="1:70" s="2" customFormat="1" ht="15.75" thickBot="1" x14ac:dyDescent="0.3">
      <c r="B1" s="50"/>
      <c r="C1" s="50"/>
      <c r="D1" s="50"/>
      <c r="E1" s="50"/>
      <c r="F1" s="50"/>
      <c r="G1" s="50"/>
      <c r="H1" s="50"/>
      <c r="I1" s="50"/>
      <c r="J1" s="50"/>
      <c r="K1" s="50"/>
      <c r="L1" s="50"/>
      <c r="M1" s="50"/>
      <c r="N1" s="50"/>
      <c r="O1" s="50"/>
      <c r="P1" s="50"/>
    </row>
    <row r="2" spans="1:70" ht="78.75" customHeight="1" thickTop="1" x14ac:dyDescent="0.35">
      <c r="B2" s="439"/>
      <c r="C2" s="440"/>
      <c r="D2" s="440"/>
      <c r="E2" s="440"/>
      <c r="F2" s="440"/>
      <c r="G2" s="440"/>
      <c r="H2" s="440"/>
      <c r="I2" s="440"/>
      <c r="J2" s="440"/>
      <c r="K2" s="440"/>
      <c r="L2" s="440"/>
      <c r="M2" s="440"/>
      <c r="N2" s="440"/>
      <c r="O2" s="440"/>
      <c r="P2" s="441"/>
    </row>
    <row r="3" spans="1:70" ht="41.25" customHeight="1" x14ac:dyDescent="0.25">
      <c r="B3" s="449" t="s">
        <v>17</v>
      </c>
      <c r="C3" s="450"/>
      <c r="D3" s="450"/>
      <c r="E3" s="450"/>
      <c r="F3" s="450"/>
      <c r="G3" s="450"/>
      <c r="H3" s="450"/>
      <c r="I3" s="450"/>
      <c r="J3" s="450"/>
      <c r="K3" s="450"/>
      <c r="L3" s="450"/>
      <c r="M3" s="450"/>
      <c r="N3" s="450"/>
      <c r="O3" s="450"/>
      <c r="P3" s="451"/>
    </row>
    <row r="4" spans="1:70" ht="20.25" customHeight="1" x14ac:dyDescent="0.25">
      <c r="A4" s="24"/>
      <c r="B4" s="452" t="s">
        <v>23</v>
      </c>
      <c r="C4" s="453"/>
      <c r="D4" s="453"/>
      <c r="E4" s="453"/>
      <c r="F4" s="453"/>
      <c r="G4" s="453"/>
      <c r="H4" s="453"/>
      <c r="I4" s="453"/>
      <c r="J4" s="453"/>
      <c r="K4" s="453"/>
      <c r="L4" s="453"/>
      <c r="M4" s="453"/>
      <c r="N4" s="453"/>
      <c r="O4" s="453"/>
      <c r="P4" s="454"/>
    </row>
    <row r="5" spans="1:70" ht="20.25" customHeight="1" x14ac:dyDescent="0.25">
      <c r="A5" s="24"/>
      <c r="B5" s="455" t="s">
        <v>132</v>
      </c>
      <c r="C5" s="456"/>
      <c r="D5" s="456"/>
      <c r="E5" s="456"/>
      <c r="F5" s="456"/>
      <c r="G5" s="456"/>
      <c r="H5" s="456"/>
      <c r="I5" s="456"/>
      <c r="J5" s="456"/>
      <c r="K5" s="456"/>
      <c r="L5" s="456"/>
      <c r="M5" s="456"/>
      <c r="N5" s="456"/>
      <c r="O5" s="456"/>
      <c r="P5" s="457"/>
    </row>
    <row r="6" spans="1:70" ht="18.75" customHeight="1" thickBot="1" x14ac:dyDescent="0.3">
      <c r="A6" s="24"/>
      <c r="B6" s="446" t="s">
        <v>8</v>
      </c>
      <c r="C6" s="447"/>
      <c r="D6" s="447"/>
      <c r="E6" s="447"/>
      <c r="F6" s="447"/>
      <c r="G6" s="447"/>
      <c r="H6" s="447"/>
      <c r="I6" s="447"/>
      <c r="J6" s="447"/>
      <c r="K6" s="447"/>
      <c r="L6" s="447"/>
      <c r="M6" s="447"/>
      <c r="N6" s="447"/>
      <c r="O6" s="447"/>
      <c r="P6" s="448"/>
    </row>
    <row r="7" spans="1:70" s="2" customFormat="1" ht="15.75" thickTop="1" x14ac:dyDescent="0.25">
      <c r="B7" s="4"/>
    </row>
    <row r="8" spans="1:70" ht="15.75" customHeight="1" x14ac:dyDescent="0.25">
      <c r="B8" s="442"/>
      <c r="C8" s="442"/>
      <c r="D8" s="442"/>
      <c r="E8" s="442"/>
      <c r="F8" s="443"/>
      <c r="G8" s="443"/>
      <c r="H8" s="443"/>
      <c r="I8" s="2"/>
      <c r="J8" s="2"/>
      <c r="K8" s="47"/>
      <c r="L8" s="48"/>
      <c r="M8" s="48"/>
      <c r="N8" s="48"/>
      <c r="BR8" s="3"/>
    </row>
    <row r="9" spans="1:70" x14ac:dyDescent="0.25">
      <c r="B9" s="4"/>
      <c r="C9" s="2"/>
      <c r="D9" s="2"/>
      <c r="E9" s="2"/>
      <c r="F9" s="12"/>
      <c r="G9" s="2"/>
      <c r="H9" s="2"/>
      <c r="I9" s="2"/>
      <c r="J9" s="2"/>
      <c r="K9" s="49"/>
      <c r="L9" s="48"/>
      <c r="M9" s="48"/>
      <c r="N9" s="48"/>
      <c r="BR9" s="3"/>
    </row>
    <row r="10" spans="1:70" x14ac:dyDescent="0.25">
      <c r="B10" s="444"/>
      <c r="C10" s="444"/>
      <c r="D10" s="444"/>
      <c r="E10" s="2"/>
      <c r="F10" s="445"/>
      <c r="G10" s="445"/>
      <c r="H10" s="445"/>
      <c r="I10" s="2"/>
      <c r="J10" s="2"/>
      <c r="K10" s="49"/>
      <c r="L10" s="48"/>
      <c r="M10" s="48"/>
      <c r="N10" s="48"/>
      <c r="BR10" s="3"/>
    </row>
    <row r="11" spans="1:70" ht="34.5" customHeight="1" x14ac:dyDescent="0.25">
      <c r="B11" s="458"/>
      <c r="C11" s="458"/>
      <c r="D11" s="458"/>
      <c r="E11" s="458"/>
      <c r="F11" s="459"/>
      <c r="G11" s="460"/>
      <c r="H11" s="460"/>
      <c r="I11" s="460"/>
      <c r="J11" s="2"/>
      <c r="K11" s="49"/>
      <c r="L11" s="48"/>
      <c r="M11" s="48"/>
      <c r="N11" s="48"/>
      <c r="BN11" s="3"/>
      <c r="BO11" s="3"/>
      <c r="BP11" s="3"/>
      <c r="BQ11" s="3"/>
      <c r="BR11" s="3"/>
    </row>
    <row r="12" spans="1:70" ht="34.5" customHeight="1" x14ac:dyDescent="0.25">
      <c r="B12" s="461"/>
      <c r="C12" s="458"/>
      <c r="D12" s="458"/>
      <c r="E12" s="458"/>
      <c r="F12" s="459"/>
      <c r="G12" s="460"/>
      <c r="H12" s="460"/>
      <c r="I12" s="460"/>
      <c r="J12" s="2"/>
      <c r="K12" s="47"/>
      <c r="L12" s="2"/>
      <c r="M12" s="2"/>
      <c r="N12" s="2"/>
      <c r="BN12" s="3"/>
      <c r="BO12" s="3"/>
      <c r="BP12" s="3"/>
      <c r="BQ12" s="3"/>
      <c r="BR12" s="3"/>
    </row>
    <row r="13" spans="1:70" ht="34.5" customHeight="1" x14ac:dyDescent="0.25">
      <c r="B13" s="461"/>
      <c r="C13" s="461"/>
      <c r="D13" s="461"/>
      <c r="E13" s="461"/>
      <c r="F13" s="463"/>
      <c r="G13" s="463"/>
      <c r="H13" s="463"/>
      <c r="I13" s="463"/>
      <c r="J13" s="2"/>
      <c r="K13" s="49"/>
      <c r="L13" s="2"/>
      <c r="M13" s="2"/>
      <c r="N13" s="2"/>
      <c r="BR13" s="3"/>
    </row>
    <row r="14" spans="1:70" ht="34.5" customHeight="1" x14ac:dyDescent="0.25">
      <c r="B14" s="461"/>
      <c r="C14" s="461"/>
      <c r="D14" s="461"/>
      <c r="E14" s="461"/>
      <c r="F14" s="461"/>
      <c r="G14" s="458"/>
      <c r="H14" s="458"/>
      <c r="I14" s="458"/>
      <c r="J14" s="2"/>
      <c r="K14" s="49"/>
      <c r="L14" s="2"/>
      <c r="M14" s="2"/>
      <c r="N14" s="2"/>
      <c r="BR14" s="3"/>
    </row>
    <row r="15" spans="1:70" ht="34.5" customHeight="1" x14ac:dyDescent="0.25">
      <c r="B15" s="461"/>
      <c r="C15" s="461"/>
      <c r="D15" s="461"/>
      <c r="E15" s="461"/>
      <c r="F15" s="461"/>
      <c r="G15" s="458"/>
      <c r="H15" s="458"/>
      <c r="I15" s="458"/>
      <c r="J15" s="2"/>
      <c r="K15" s="49"/>
      <c r="L15" s="5"/>
      <c r="M15" s="2"/>
      <c r="N15" s="2"/>
      <c r="BR15" s="3"/>
    </row>
    <row r="16" spans="1:70" ht="23.25" customHeight="1" x14ac:dyDescent="0.25">
      <c r="B16" s="2"/>
      <c r="C16" s="60"/>
      <c r="D16" s="60"/>
      <c r="E16" s="60"/>
      <c r="F16" s="461"/>
      <c r="G16" s="458"/>
      <c r="H16" s="458"/>
      <c r="I16" s="458"/>
      <c r="J16" s="2"/>
      <c r="K16" s="47"/>
      <c r="L16" s="2"/>
      <c r="M16" s="2"/>
      <c r="N16" s="2"/>
      <c r="BR16" s="3"/>
    </row>
    <row r="17" spans="2:70" ht="24" customHeight="1" x14ac:dyDescent="0.25">
      <c r="B17" s="430"/>
      <c r="C17" s="430"/>
      <c r="D17" s="430"/>
      <c r="E17" s="430"/>
      <c r="F17" s="461"/>
      <c r="G17" s="458"/>
      <c r="H17" s="458"/>
      <c r="I17" s="458"/>
      <c r="J17" s="2"/>
      <c r="K17" s="47"/>
      <c r="L17" s="2"/>
      <c r="M17" s="2"/>
      <c r="N17" s="2"/>
      <c r="BR17" s="3"/>
    </row>
    <row r="18" spans="2:70" ht="38.25" customHeight="1" x14ac:dyDescent="0.25">
      <c r="B18" s="430"/>
      <c r="C18" s="430"/>
      <c r="D18" s="430"/>
      <c r="E18" s="430"/>
      <c r="F18" s="462"/>
      <c r="G18" s="462"/>
      <c r="H18" s="462"/>
      <c r="I18" s="462"/>
      <c r="J18" s="2"/>
      <c r="K18" s="49"/>
      <c r="L18" s="2"/>
      <c r="M18" s="2"/>
      <c r="N18" s="2"/>
      <c r="BR18" s="3"/>
    </row>
    <row r="19" spans="2:70" ht="24.75" customHeight="1" x14ac:dyDescent="0.25">
      <c r="B19" s="5"/>
      <c r="C19" s="6"/>
      <c r="D19" s="6"/>
      <c r="E19" s="6"/>
      <c r="F19" s="463"/>
      <c r="G19" s="463"/>
      <c r="H19" s="463"/>
      <c r="I19" s="463"/>
      <c r="J19" s="2"/>
      <c r="K19" s="49"/>
      <c r="L19" s="2"/>
      <c r="M19" s="2"/>
      <c r="N19" s="2"/>
      <c r="BR19" s="3"/>
    </row>
    <row r="20" spans="2:70" ht="35.25" customHeight="1" x14ac:dyDescent="0.25">
      <c r="B20" s="5"/>
      <c r="C20" s="6"/>
      <c r="D20" s="6"/>
      <c r="E20" s="6"/>
      <c r="F20" s="458"/>
      <c r="G20" s="458"/>
      <c r="H20" s="458"/>
      <c r="I20" s="458"/>
      <c r="J20" s="2"/>
      <c r="K20" s="49"/>
      <c r="L20" s="2"/>
      <c r="M20" s="2"/>
      <c r="N20" s="2"/>
      <c r="BR20" s="3"/>
    </row>
    <row r="21" spans="2:70" s="2" customFormat="1" x14ac:dyDescent="0.25">
      <c r="B21" s="7"/>
      <c r="C21" s="5"/>
      <c r="D21" s="5"/>
      <c r="E21" s="5"/>
      <c r="F21" s="5"/>
      <c r="G21" s="5"/>
      <c r="H21" s="5"/>
      <c r="J21" s="5"/>
      <c r="K21" s="5"/>
      <c r="L21" s="5"/>
    </row>
    <row r="22" spans="2:70" s="2" customFormat="1" x14ac:dyDescent="0.25">
      <c r="B22" s="7"/>
      <c r="C22" s="5"/>
      <c r="D22" s="5"/>
      <c r="E22" s="5"/>
      <c r="F22" s="5"/>
      <c r="G22" s="5"/>
      <c r="H22" s="5"/>
      <c r="J22" s="5"/>
      <c r="K22" s="5"/>
      <c r="L22" s="5"/>
      <c r="M22" s="5"/>
      <c r="N22" s="5"/>
    </row>
    <row r="23" spans="2:70" s="2" customFormat="1" x14ac:dyDescent="0.25">
      <c r="B23" s="7"/>
      <c r="C23" s="5"/>
      <c r="D23" s="5"/>
      <c r="E23" s="5"/>
      <c r="F23" s="5"/>
      <c r="G23" s="5"/>
      <c r="H23" s="5"/>
      <c r="J23" s="5"/>
      <c r="K23" s="5"/>
      <c r="L23" s="5"/>
      <c r="M23" s="5"/>
      <c r="N23" s="5"/>
    </row>
    <row r="24" spans="2:70" s="2" customFormat="1" x14ac:dyDescent="0.25">
      <c r="B24" s="7"/>
      <c r="C24" s="5"/>
      <c r="D24" s="5"/>
      <c r="E24" s="5"/>
      <c r="F24" s="5"/>
      <c r="G24" s="5"/>
      <c r="H24" s="5"/>
      <c r="J24" s="5"/>
      <c r="K24" s="5"/>
      <c r="L24" s="5"/>
      <c r="M24" s="5"/>
      <c r="N24" s="5"/>
    </row>
    <row r="25" spans="2:70" s="2" customFormat="1" x14ac:dyDescent="0.25">
      <c r="B25" s="7"/>
      <c r="C25" s="5"/>
      <c r="D25" s="5"/>
      <c r="E25" s="5"/>
      <c r="F25" s="5"/>
      <c r="G25" s="5"/>
      <c r="H25" s="5"/>
      <c r="J25" s="5"/>
      <c r="K25" s="5"/>
      <c r="L25" s="5"/>
      <c r="M25" s="5"/>
      <c r="N25" s="5"/>
    </row>
    <row r="26" spans="2:70" s="8" customFormat="1" ht="18" x14ac:dyDescent="0.25">
      <c r="B26" s="66" t="s">
        <v>2</v>
      </c>
      <c r="C26" s="9"/>
      <c r="D26" s="9"/>
      <c r="E26" s="9"/>
      <c r="F26" s="9"/>
      <c r="G26" s="9"/>
      <c r="H26" s="9"/>
      <c r="J26" s="9"/>
      <c r="K26" s="9"/>
      <c r="L26" s="9"/>
      <c r="M26" s="9"/>
      <c r="N26" s="9"/>
    </row>
    <row r="27" spans="2:70" ht="15.75" x14ac:dyDescent="0.25">
      <c r="B27" s="130" t="s">
        <v>131</v>
      </c>
      <c r="C27" s="52"/>
      <c r="D27" s="52"/>
      <c r="E27" s="52"/>
      <c r="F27" s="52"/>
      <c r="G27" s="52"/>
      <c r="H27" s="52"/>
      <c r="I27" s="52"/>
      <c r="J27" s="52"/>
      <c r="K27" s="52"/>
      <c r="L27" s="2"/>
      <c r="M27" s="2"/>
      <c r="N27" s="2"/>
    </row>
    <row r="28" spans="2:70" x14ac:dyDescent="0.25">
      <c r="B28" s="65" t="s">
        <v>16</v>
      </c>
      <c r="C28" s="2"/>
      <c r="D28" s="2"/>
      <c r="E28" s="2"/>
      <c r="F28" s="2"/>
      <c r="G28" s="2"/>
      <c r="H28" s="2"/>
      <c r="I28" s="2"/>
      <c r="J28" s="2"/>
      <c r="K28" s="2"/>
      <c r="L28" s="2"/>
      <c r="M28" s="2"/>
      <c r="N28" s="2"/>
    </row>
    <row r="29" spans="2:70" s="2" customFormat="1" ht="15.75" thickBot="1" x14ac:dyDescent="0.3"/>
    <row r="30" spans="2:70" ht="30" customHeight="1" thickTop="1" thickBot="1" x14ac:dyDescent="0.3">
      <c r="B30" s="436" t="s">
        <v>71</v>
      </c>
      <c r="C30" s="437"/>
      <c r="D30" s="438"/>
      <c r="E30" s="2"/>
      <c r="F30" s="2"/>
      <c r="G30" s="24"/>
      <c r="H30" s="85" t="s">
        <v>65</v>
      </c>
      <c r="I30" s="2"/>
      <c r="J30" s="2"/>
      <c r="K30" s="2"/>
      <c r="L30" s="2"/>
      <c r="M30" s="2"/>
      <c r="N30" s="2"/>
      <c r="BO30" s="3"/>
      <c r="BP30" s="3"/>
      <c r="BQ30" s="3"/>
      <c r="BR30" s="3"/>
    </row>
    <row r="31" spans="2:70" ht="29.25" customHeight="1" thickTop="1" thickBot="1" x14ac:dyDescent="0.3">
      <c r="B31" s="431" t="s">
        <v>5</v>
      </c>
      <c r="C31" s="432"/>
      <c r="D31" s="63">
        <v>3</v>
      </c>
      <c r="E31" s="2"/>
      <c r="F31" s="2"/>
      <c r="G31" s="24"/>
      <c r="H31" s="153" t="s">
        <v>72</v>
      </c>
      <c r="I31" s="238"/>
      <c r="J31" s="2"/>
      <c r="K31" s="2"/>
      <c r="L31" s="2"/>
      <c r="M31" s="2"/>
      <c r="N31" s="2"/>
      <c r="BO31" s="3"/>
      <c r="BP31" s="3"/>
      <c r="BQ31" s="3"/>
      <c r="BR31" s="3"/>
    </row>
    <row r="32" spans="2:70" ht="30" customHeight="1" thickTop="1" thickBot="1" x14ac:dyDescent="0.3">
      <c r="B32" s="433" t="s">
        <v>1</v>
      </c>
      <c r="C32" s="434"/>
      <c r="D32" s="435"/>
      <c r="E32" s="2"/>
      <c r="F32" s="2"/>
      <c r="G32" s="24"/>
      <c r="H32" s="84" t="s">
        <v>20</v>
      </c>
      <c r="I32" s="239" t="s">
        <v>86</v>
      </c>
      <c r="J32" s="2"/>
      <c r="K32" s="2"/>
      <c r="L32" s="2"/>
      <c r="M32" s="2"/>
      <c r="N32" s="2"/>
      <c r="BO32" s="3"/>
      <c r="BP32" s="3"/>
      <c r="BQ32" s="3"/>
      <c r="BR32" s="3"/>
    </row>
    <row r="33" spans="1:75" ht="30" customHeight="1" thickBot="1" x14ac:dyDescent="0.3">
      <c r="B33" s="431" t="s">
        <v>7</v>
      </c>
      <c r="C33" s="432"/>
      <c r="D33" s="64">
        <v>6</v>
      </c>
      <c r="E33" s="2"/>
      <c r="F33" s="2"/>
      <c r="G33" s="24"/>
      <c r="H33" s="81" t="s">
        <v>21</v>
      </c>
      <c r="I33" s="241" t="s">
        <v>87</v>
      </c>
      <c r="J33" s="2"/>
      <c r="K33" s="2"/>
      <c r="L33" s="2"/>
      <c r="M33" s="2"/>
      <c r="N33" s="2"/>
      <c r="BO33" s="3"/>
      <c r="BP33" s="3"/>
      <c r="BQ33" s="3"/>
      <c r="BR33" s="3"/>
    </row>
    <row r="34" spans="1:75" s="2" customFormat="1" ht="30" customHeight="1" thickBot="1" x14ac:dyDescent="0.3">
      <c r="B34" s="1"/>
      <c r="C34" s="1"/>
      <c r="D34" s="1"/>
      <c r="H34" s="83" t="s">
        <v>22</v>
      </c>
      <c r="I34" s="240" t="s">
        <v>88</v>
      </c>
    </row>
    <row r="35" spans="1:75" s="2" customFormat="1" ht="15.75" thickTop="1" x14ac:dyDescent="0.25">
      <c r="B35" s="10"/>
      <c r="C35" s="5"/>
      <c r="D35" s="5"/>
      <c r="E35" s="5"/>
      <c r="F35" s="5"/>
      <c r="G35" s="5"/>
      <c r="H35" s="5"/>
      <c r="I35" s="5"/>
      <c r="J35" s="5"/>
      <c r="K35" s="5"/>
      <c r="L35" s="5"/>
      <c r="M35" s="5"/>
      <c r="N35" s="5"/>
    </row>
    <row r="36" spans="1:75" ht="15.75" x14ac:dyDescent="0.25">
      <c r="B36" s="429" t="s">
        <v>14</v>
      </c>
      <c r="C36" s="429"/>
      <c r="D36" s="5"/>
      <c r="E36" s="5"/>
      <c r="F36" s="5"/>
      <c r="G36" s="5"/>
      <c r="H36" s="5"/>
      <c r="I36" s="5"/>
      <c r="J36" s="5"/>
      <c r="K36" s="5"/>
      <c r="L36" s="5"/>
      <c r="M36" s="5"/>
      <c r="N36" s="5"/>
    </row>
    <row r="37" spans="1:75" x14ac:dyDescent="0.25">
      <c r="B37" s="11" t="s">
        <v>15</v>
      </c>
      <c r="C37" s="12"/>
      <c r="D37" s="5"/>
      <c r="E37" s="5"/>
      <c r="F37" s="5"/>
      <c r="G37" s="5"/>
      <c r="H37" s="5"/>
      <c r="I37" s="5"/>
      <c r="J37" s="5"/>
      <c r="K37" s="5"/>
      <c r="L37" s="5"/>
      <c r="M37" s="5"/>
      <c r="N37" s="5"/>
    </row>
    <row r="38" spans="1:75" s="2" customFormat="1" ht="15.75" thickBot="1" x14ac:dyDescent="0.3">
      <c r="B38" s="132"/>
      <c r="C38" s="133"/>
      <c r="D38" s="133"/>
      <c r="E38" s="133"/>
      <c r="F38" s="133"/>
      <c r="G38" s="133"/>
      <c r="H38" s="133"/>
      <c r="I38" s="5"/>
      <c r="J38" s="5"/>
      <c r="K38" s="5"/>
      <c r="L38" s="5"/>
      <c r="M38" s="5"/>
      <c r="N38" s="5"/>
      <c r="Q38" s="67"/>
      <c r="R38" s="67"/>
    </row>
    <row r="39" spans="1:75" ht="42" customHeight="1" thickTop="1" thickBot="1" x14ac:dyDescent="0.3">
      <c r="A39" s="24"/>
      <c r="B39" s="411" t="s">
        <v>19</v>
      </c>
      <c r="C39" s="412"/>
      <c r="D39" s="412"/>
      <c r="E39" s="412"/>
      <c r="F39" s="412"/>
      <c r="G39" s="412"/>
      <c r="H39" s="413"/>
      <c r="I39" s="423" t="s">
        <v>38</v>
      </c>
      <c r="J39" s="424"/>
      <c r="K39" s="424"/>
      <c r="L39" s="424"/>
      <c r="M39" s="424"/>
      <c r="N39" s="424"/>
      <c r="O39" s="425"/>
      <c r="P39" s="414" t="s">
        <v>18</v>
      </c>
      <c r="Q39" s="415"/>
      <c r="R39" s="415"/>
      <c r="S39" s="415"/>
      <c r="T39" s="415"/>
      <c r="U39" s="415"/>
      <c r="V39" s="415"/>
      <c r="W39" s="415"/>
      <c r="X39" s="416"/>
      <c r="BS39" s="2"/>
      <c r="BT39" s="2"/>
      <c r="BU39" s="2"/>
      <c r="BV39" s="2"/>
      <c r="BW39" s="2"/>
    </row>
    <row r="40" spans="1:75" ht="61.5" customHeight="1" thickTop="1" thickBot="1" x14ac:dyDescent="0.3">
      <c r="A40" s="24"/>
      <c r="B40" s="148" t="s">
        <v>72</v>
      </c>
      <c r="C40" s="86" t="s">
        <v>33</v>
      </c>
      <c r="D40" s="86" t="s">
        <v>34</v>
      </c>
      <c r="E40" s="86" t="s">
        <v>35</v>
      </c>
      <c r="F40" s="86" t="s">
        <v>89</v>
      </c>
      <c r="G40" s="87" t="s">
        <v>36</v>
      </c>
      <c r="H40" s="88" t="s">
        <v>37</v>
      </c>
      <c r="I40" s="149" t="s">
        <v>72</v>
      </c>
      <c r="J40" s="89" t="s">
        <v>39</v>
      </c>
      <c r="K40" s="90" t="s">
        <v>40</v>
      </c>
      <c r="L40" s="90" t="s">
        <v>41</v>
      </c>
      <c r="M40" s="90" t="s">
        <v>42</v>
      </c>
      <c r="N40" s="90" t="s">
        <v>43</v>
      </c>
      <c r="O40" s="91" t="s">
        <v>44</v>
      </c>
      <c r="P40" s="150" t="s">
        <v>72</v>
      </c>
      <c r="Q40" s="144" t="s">
        <v>45</v>
      </c>
      <c r="R40" s="145" t="s">
        <v>46</v>
      </c>
      <c r="S40" s="145" t="s">
        <v>47</v>
      </c>
      <c r="T40" s="145" t="s">
        <v>48</v>
      </c>
      <c r="U40" s="145" t="s">
        <v>49</v>
      </c>
      <c r="V40" s="146" t="s">
        <v>50</v>
      </c>
      <c r="W40" s="146" t="s">
        <v>51</v>
      </c>
      <c r="X40" s="147" t="s">
        <v>63</v>
      </c>
      <c r="BS40" s="2"/>
      <c r="BT40" s="2"/>
      <c r="BU40" s="2"/>
      <c r="BV40" s="2"/>
      <c r="BW40" s="2"/>
    </row>
    <row r="41" spans="1:75" s="2" customFormat="1" ht="16.5" thickTop="1" thickBot="1" x14ac:dyDescent="0.3">
      <c r="E41" s="67"/>
      <c r="F41" s="80"/>
      <c r="G41" s="67"/>
      <c r="H41" s="80"/>
      <c r="I41" s="67"/>
      <c r="P41" s="129"/>
      <c r="R41" s="129"/>
    </row>
    <row r="42" spans="1:75" s="2" customFormat="1" ht="42" customHeight="1" thickTop="1" thickBot="1" x14ac:dyDescent="0.3">
      <c r="A42" s="24"/>
      <c r="B42" s="420" t="s">
        <v>52</v>
      </c>
      <c r="C42" s="421"/>
      <c r="D42" s="421"/>
      <c r="E42" s="421"/>
      <c r="F42" s="421"/>
      <c r="G42" s="422"/>
      <c r="H42" s="417" t="s">
        <v>57</v>
      </c>
      <c r="I42" s="418"/>
      <c r="J42" s="418"/>
      <c r="K42" s="418"/>
      <c r="L42" s="418"/>
      <c r="M42" s="418"/>
      <c r="N42" s="419"/>
      <c r="O42" s="426" t="s">
        <v>56</v>
      </c>
      <c r="P42" s="427"/>
      <c r="Q42" s="427"/>
      <c r="R42" s="427"/>
      <c r="S42" s="427"/>
      <c r="T42" s="427"/>
      <c r="U42" s="428"/>
    </row>
    <row r="43" spans="1:75" s="2" customFormat="1" ht="61.5" customHeight="1" thickTop="1" thickBot="1" x14ac:dyDescent="0.3">
      <c r="A43" s="24"/>
      <c r="B43" s="152" t="s">
        <v>72</v>
      </c>
      <c r="C43" s="92" t="s">
        <v>53</v>
      </c>
      <c r="D43" s="134" t="s">
        <v>54</v>
      </c>
      <c r="E43" s="134" t="s">
        <v>55</v>
      </c>
      <c r="F43" s="135" t="s">
        <v>24</v>
      </c>
      <c r="G43" s="136" t="s">
        <v>129</v>
      </c>
      <c r="H43" s="151" t="s">
        <v>72</v>
      </c>
      <c r="I43" s="137" t="s">
        <v>58</v>
      </c>
      <c r="J43" s="137" t="s">
        <v>59</v>
      </c>
      <c r="K43" s="138" t="s">
        <v>60</v>
      </c>
      <c r="L43" s="139" t="s">
        <v>61</v>
      </c>
      <c r="M43" s="138" t="s">
        <v>62</v>
      </c>
      <c r="N43" s="140" t="s">
        <v>130</v>
      </c>
      <c r="O43" s="131" t="s">
        <v>72</v>
      </c>
      <c r="P43" s="141" t="s">
        <v>67</v>
      </c>
      <c r="Q43" s="141" t="s">
        <v>68</v>
      </c>
      <c r="R43" s="226" t="s">
        <v>84</v>
      </c>
      <c r="S43" s="142" t="s">
        <v>128</v>
      </c>
      <c r="T43" s="141" t="s">
        <v>69</v>
      </c>
      <c r="U43" s="143" t="s">
        <v>70</v>
      </c>
    </row>
    <row r="44" spans="1:75" s="2" customFormat="1" ht="15.75" thickTop="1" x14ac:dyDescent="0.25">
      <c r="H44" s="129"/>
      <c r="O44" s="129"/>
      <c r="R44" s="129"/>
      <c r="V44" s="82"/>
    </row>
    <row r="45" spans="1:75" s="2" customFormat="1" ht="15.75" x14ac:dyDescent="0.25">
      <c r="L45" s="68"/>
      <c r="V45" s="80"/>
    </row>
    <row r="46" spans="1:75" s="2" customFormat="1" x14ac:dyDescent="0.25"/>
    <row r="47" spans="1:75" s="2" customFormat="1" x14ac:dyDescent="0.25"/>
    <row r="48" spans="1:75"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ht="15" customHeight="1" x14ac:dyDescent="0.25"/>
    <row r="68" s="2" customFormat="1" ht="15" customHeight="1" x14ac:dyDescent="0.25"/>
    <row r="69" s="2" customFormat="1" ht="15" customHeight="1" x14ac:dyDescent="0.25"/>
    <row r="70" s="2" customFormat="1" ht="15" customHeight="1" x14ac:dyDescent="0.25"/>
    <row r="71" s="2" customFormat="1" x14ac:dyDescent="0.25"/>
    <row r="72" s="2" customFormat="1" x14ac:dyDescent="0.25"/>
    <row r="73" s="2" customFormat="1" x14ac:dyDescent="0.25"/>
    <row r="74" s="2" customFormat="1" x14ac:dyDescent="0.25"/>
    <row r="75" s="2" customFormat="1" x14ac:dyDescent="0.25"/>
    <row r="76" s="2" customFormat="1" ht="15" customHeight="1" x14ac:dyDescent="0.25"/>
    <row r="77" s="2" customFormat="1" ht="15" customHeight="1" x14ac:dyDescent="0.25"/>
    <row r="78" s="2" customFormat="1" ht="15" customHeight="1" x14ac:dyDescent="0.25"/>
    <row r="79" s="2" customFormat="1" ht="15" customHeight="1" x14ac:dyDescent="0.25"/>
    <row r="80" s="2" customFormat="1" x14ac:dyDescent="0.25"/>
    <row r="81" s="2" customFormat="1" x14ac:dyDescent="0.25"/>
    <row r="82" s="2" customFormat="1" ht="15" customHeight="1" x14ac:dyDescent="0.25"/>
    <row r="83" s="2" customFormat="1" ht="15" customHeight="1" x14ac:dyDescent="0.25"/>
    <row r="84" s="2" customFormat="1" ht="15" customHeight="1" x14ac:dyDescent="0.25"/>
    <row r="85" s="2" customFormat="1" x14ac:dyDescent="0.25"/>
    <row r="86" s="2" customFormat="1" x14ac:dyDescent="0.25"/>
    <row r="87" s="2" customFormat="1" ht="15" customHeight="1" x14ac:dyDescent="0.25"/>
    <row r="88" s="2" customFormat="1" ht="15" customHeigh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sheetData>
  <sheetProtection password="81FE" sheet="1" objects="1" scenarios="1" selectLockedCells="1"/>
  <mergeCells count="36">
    <mergeCell ref="B11:E11"/>
    <mergeCell ref="F12:I12"/>
    <mergeCell ref="B15:E15"/>
    <mergeCell ref="F11:I11"/>
    <mergeCell ref="F20:I20"/>
    <mergeCell ref="F18:I18"/>
    <mergeCell ref="F13:I13"/>
    <mergeCell ref="F14:I14"/>
    <mergeCell ref="B12:E12"/>
    <mergeCell ref="B13:E13"/>
    <mergeCell ref="F17:I17"/>
    <mergeCell ref="B14:E14"/>
    <mergeCell ref="F15:I15"/>
    <mergeCell ref="F19:I19"/>
    <mergeCell ref="F16:I16"/>
    <mergeCell ref="B2:P2"/>
    <mergeCell ref="B8:E8"/>
    <mergeCell ref="F8:H8"/>
    <mergeCell ref="B10:D10"/>
    <mergeCell ref="F10:H10"/>
    <mergeCell ref="B6:P6"/>
    <mergeCell ref="B3:P3"/>
    <mergeCell ref="B4:P4"/>
    <mergeCell ref="B5:P5"/>
    <mergeCell ref="B36:C36"/>
    <mergeCell ref="B17:E18"/>
    <mergeCell ref="B33:C33"/>
    <mergeCell ref="B32:D32"/>
    <mergeCell ref="B31:C31"/>
    <mergeCell ref="B30:D30"/>
    <mergeCell ref="B39:H39"/>
    <mergeCell ref="P39:X39"/>
    <mergeCell ref="H42:N42"/>
    <mergeCell ref="B42:G42"/>
    <mergeCell ref="I39:O39"/>
    <mergeCell ref="O42:U42"/>
  </mergeCells>
  <hyperlinks>
    <hyperlink ref="B6" r:id="rId1"/>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EL500"/>
  <sheetViews>
    <sheetView zoomScale="90" zoomScaleNormal="90" workbookViewId="0">
      <selection activeCell="A2" sqref="A2"/>
    </sheetView>
  </sheetViews>
  <sheetFormatPr baseColWidth="10" defaultRowHeight="15" x14ac:dyDescent="0.25"/>
  <cols>
    <col min="1" max="1" width="11.42578125" style="334"/>
    <col min="2" max="2" width="3" style="334" customWidth="1"/>
    <col min="3" max="3" width="3" style="358" customWidth="1"/>
    <col min="4" max="4" width="3.140625" style="337" customWidth="1"/>
    <col min="5" max="5" width="4.42578125" style="337" customWidth="1"/>
    <col min="6" max="6" width="10" style="337" customWidth="1"/>
    <col min="7" max="7" width="3" style="358" customWidth="1"/>
    <col min="8" max="8" width="3.140625" style="337" customWidth="1"/>
    <col min="9" max="9" width="4.42578125" style="337" customWidth="1"/>
    <col min="10" max="10" width="10" style="337" customWidth="1"/>
    <col min="11" max="11" width="3" style="358" customWidth="1"/>
    <col min="12" max="12" width="3.140625" style="337" customWidth="1"/>
    <col min="13" max="13" width="4.42578125" style="337" customWidth="1"/>
    <col min="14" max="14" width="10" style="337" customWidth="1"/>
    <col min="15" max="15" width="3" style="358" customWidth="1"/>
    <col min="16" max="16" width="3.140625" style="337" customWidth="1"/>
    <col min="17" max="17" width="4.42578125" style="337" customWidth="1"/>
    <col min="18" max="18" width="10" style="337" customWidth="1"/>
    <col min="19" max="19" width="3" style="358" customWidth="1"/>
    <col min="20" max="20" width="3.140625" style="337" customWidth="1"/>
    <col min="21" max="21" width="4.42578125" style="337" customWidth="1"/>
    <col min="22" max="22" width="10" style="337" customWidth="1"/>
    <col min="23" max="23" width="3" style="358" customWidth="1"/>
    <col min="24" max="24" width="3.140625" style="337" customWidth="1"/>
    <col min="25" max="25" width="4.42578125" style="337" customWidth="1"/>
    <col min="26" max="26" width="10" style="337" customWidth="1"/>
    <col min="27" max="27" width="11.42578125" style="337" hidden="1" customWidth="1"/>
    <col min="28" max="30" width="11.42578125" style="359" hidden="1" customWidth="1"/>
    <col min="31" max="31" width="11.42578125" style="360" hidden="1" customWidth="1"/>
    <col min="32" max="32" width="44.7109375" style="359" hidden="1" customWidth="1"/>
    <col min="33" max="33" width="11.42578125" style="337" hidden="1" customWidth="1"/>
    <col min="34" max="34" width="19.140625" style="337" hidden="1" customWidth="1"/>
    <col min="35" max="36" width="11.42578125" style="337" hidden="1" customWidth="1"/>
    <col min="37" max="37" width="11.42578125" style="334" hidden="1" customWidth="1"/>
    <col min="38" max="142" width="11.42578125" style="334"/>
    <col min="143" max="16384" width="11.42578125" style="337"/>
  </cols>
  <sheetData>
    <row r="1" spans="1:35" s="334" customFormat="1" ht="45.75" thickBot="1" x14ac:dyDescent="0.3">
      <c r="A1" s="331" t="s">
        <v>133</v>
      </c>
      <c r="B1" s="332"/>
      <c r="C1" s="333"/>
      <c r="G1" s="333"/>
      <c r="I1" s="335" t="s">
        <v>134</v>
      </c>
      <c r="K1" s="333"/>
      <c r="O1" s="333"/>
      <c r="S1" s="333"/>
      <c r="W1" s="333"/>
      <c r="AB1" s="335"/>
      <c r="AC1" s="335"/>
      <c r="AD1" s="335"/>
      <c r="AE1" s="336"/>
      <c r="AF1" s="335"/>
    </row>
    <row r="2" spans="1:35" ht="15.75" thickBot="1" x14ac:dyDescent="0.3">
      <c r="A2" s="395" t="s">
        <v>159</v>
      </c>
      <c r="C2" s="464" t="s">
        <v>135</v>
      </c>
      <c r="D2" s="466"/>
      <c r="E2" s="466"/>
      <c r="F2" s="361" t="str">
        <f>IF(Choix_Année="2014-2015","2014",IF(Choix_Année="2015-2016","2015",IF(Choix_Année="2016-2017","2016",IF(Choix_Année="2017-2018","2017",IF(Choix_Année="2018-2019","2018",IF(Choix_Année="2019-2020","2019",IF(Choix_Année="2013-2014", "2013",)))))))</f>
        <v>2014</v>
      </c>
      <c r="G2" s="464" t="s">
        <v>136</v>
      </c>
      <c r="H2" s="466"/>
      <c r="I2" s="466"/>
      <c r="J2" s="361" t="str">
        <f>Choix_années</f>
        <v>2014</v>
      </c>
      <c r="K2" s="464" t="s">
        <v>137</v>
      </c>
      <c r="L2" s="466"/>
      <c r="M2" s="466"/>
      <c r="N2" s="361" t="str">
        <f>J2</f>
        <v>2014</v>
      </c>
      <c r="O2" s="464" t="s">
        <v>138</v>
      </c>
      <c r="P2" s="466"/>
      <c r="Q2" s="466"/>
      <c r="R2" s="361" t="str">
        <f>N2</f>
        <v>2014</v>
      </c>
      <c r="S2" s="464" t="s">
        <v>139</v>
      </c>
      <c r="T2" s="466"/>
      <c r="U2" s="466"/>
      <c r="V2" s="361">
        <f>R2+1</f>
        <v>2015</v>
      </c>
      <c r="W2" s="464" t="s">
        <v>140</v>
      </c>
      <c r="X2" s="466"/>
      <c r="Y2" s="466"/>
      <c r="Z2" s="361">
        <f>R2+1</f>
        <v>2015</v>
      </c>
      <c r="AB2" s="338" t="s">
        <v>141</v>
      </c>
      <c r="AC2" s="338" t="s">
        <v>142</v>
      </c>
      <c r="AD2" s="338" t="s">
        <v>143</v>
      </c>
      <c r="AE2" s="339" t="s">
        <v>144</v>
      </c>
      <c r="AF2" s="338" t="s">
        <v>145</v>
      </c>
      <c r="AI2" s="393">
        <v>3</v>
      </c>
    </row>
    <row r="3" spans="1:35" x14ac:dyDescent="0.25">
      <c r="C3" s="362" t="str">
        <f>IF(E3="jeu", TRUNC((D3-$D$3)/7)+1, "")</f>
        <v/>
      </c>
      <c r="D3" s="363">
        <f t="shared" ref="D3:D32" si="0">DATE(Choix_années,9,ROW()-2)</f>
        <v>41883</v>
      </c>
      <c r="E3" s="364" t="str">
        <f>TEXT(D3,"jjj")</f>
        <v>lun</v>
      </c>
      <c r="F3" s="365" t="str">
        <f t="shared" ref="F3:F32" si="1">IF(ISERROR(VLOOKUP(D3, Source, 2, 0)), " ", VLOOKUP(D3, Source, 2, 0))</f>
        <v>Rentrée</v>
      </c>
      <c r="G3" s="362" t="str">
        <f>IF(I3="jeu", TRUNC((H3-$D$3)/7)+1, "")</f>
        <v/>
      </c>
      <c r="H3" s="366">
        <f t="shared" ref="H3:H33" si="2">DATE(Choix_années,10,ROW()-2)</f>
        <v>41913</v>
      </c>
      <c r="I3" s="364" t="str">
        <f>TEXT(H3,"jjj")</f>
        <v>mer</v>
      </c>
      <c r="J3" s="367" t="str">
        <f t="shared" ref="J3:J33" si="3">IF(ISERROR(VLOOKUP(H3, Source, 2, 0)), " ", VLOOKUP(H3, Source, 2, 0))</f>
        <v xml:space="preserve"> </v>
      </c>
      <c r="K3" s="362" t="str">
        <f t="shared" ref="K3:K32" si="4">IF(N3="Vacances","",IF(M3="jeu",TRUNC((L3-$D$3)/7)-1,""))</f>
        <v/>
      </c>
      <c r="L3" s="366">
        <f t="shared" ref="L3:L32" si="5">DATE(Choix_années,11,ROW()-2)</f>
        <v>41944</v>
      </c>
      <c r="M3" s="364" t="str">
        <f>TEXT(L3,"jjj")</f>
        <v>sam</v>
      </c>
      <c r="N3" s="367" t="str">
        <f t="shared" ref="N3:N32" si="6">IF(ISERROR(VLOOKUP(L3, Source, 2, 0)), " ", VLOOKUP(L3, Source, 2, 0))</f>
        <v>Vacances</v>
      </c>
      <c r="O3" s="362" t="str">
        <f>IF(R3="Vacances","",IF(Q3="jeu",TRUNC((P3-$D$3)/7)-1,""))</f>
        <v/>
      </c>
      <c r="P3" s="366">
        <f t="shared" ref="P3:P33" si="7">DATE(Choix_années,12,ROW()-2)</f>
        <v>41974</v>
      </c>
      <c r="Q3" s="364" t="str">
        <f>TEXT(P3,"jjj")</f>
        <v>lun</v>
      </c>
      <c r="R3" s="367" t="str">
        <f t="shared" ref="R3:R33" si="8">IF(ISERROR(VLOOKUP(P3, Source, 2, 0)), " ", VLOOKUP(P3, Source, 2, 0))</f>
        <v xml:space="preserve"> </v>
      </c>
      <c r="S3" s="362" t="str">
        <f>IF(V3="Vacances","",IF(U3="jeu",TRUNC((T3-$D$3)/7)-3,""))</f>
        <v/>
      </c>
      <c r="T3" s="366">
        <f t="shared" ref="T3:T33" si="9">DATE(Choix_années+1,1,ROW()-2)</f>
        <v>42005</v>
      </c>
      <c r="U3" s="364" t="str">
        <f>TEXT(T3,"jjj")</f>
        <v>jeu</v>
      </c>
      <c r="V3" s="367" t="str">
        <f t="shared" ref="V3:V33" si="10">IF(ISERROR(VLOOKUP(T3, Source, 2, 0)), " ", VLOOKUP(T3, Source, 2, 0))</f>
        <v>Vacances</v>
      </c>
      <c r="W3" s="362" t="str">
        <f>IF(Z3="Vacances","",IF(Y3="jeu",TRUNC((X3-$D$3)/7)-3,""))</f>
        <v/>
      </c>
      <c r="X3" s="366">
        <f t="shared" ref="X3:X30" si="11">DATE(Choix_années+1,2,ROW()-2)</f>
        <v>42036</v>
      </c>
      <c r="Y3" s="364" t="str">
        <f>TEXT(X3,"jjj")</f>
        <v>dim</v>
      </c>
      <c r="Z3" s="365" t="str">
        <f t="shared" ref="Z3:Z31" si="12">IF(ISERROR(VLOOKUP(X3, Source, 2, 0)), " ", VLOOKUP(X3, Source, 2, 0))</f>
        <v xml:space="preserve"> </v>
      </c>
      <c r="AB3" s="340">
        <v>25</v>
      </c>
      <c r="AC3" s="338">
        <v>12</v>
      </c>
      <c r="AD3" s="338" t="str">
        <f>Choix_années</f>
        <v>2014</v>
      </c>
      <c r="AE3" s="339">
        <f t="shared" ref="AE3:AE66" si="13">IF(ISERROR(DATE(AD3,AC3,AB3)), " ", DATE(AD3,AC3,AB3))</f>
        <v>41998</v>
      </c>
      <c r="AF3" s="338" t="s">
        <v>146</v>
      </c>
      <c r="AH3" s="341" t="s">
        <v>147</v>
      </c>
      <c r="AI3" s="342" t="str">
        <f>IF(AI2=1, "A", IF(AI2=2, "B", IF(AI2=3, "C")))</f>
        <v>C</v>
      </c>
    </row>
    <row r="4" spans="1:35" x14ac:dyDescent="0.25">
      <c r="C4" s="368" t="str">
        <f>IF(E4="jeu", TRUNC((D3-$D$3)/7)+1, "")</f>
        <v/>
      </c>
      <c r="D4" s="369">
        <f t="shared" si="0"/>
        <v>41884</v>
      </c>
      <c r="E4" s="370" t="str">
        <f t="shared" ref="E4:E32" si="14">TEXT(D4,"jjj")</f>
        <v>mar</v>
      </c>
      <c r="F4" s="365" t="str">
        <f t="shared" si="1"/>
        <v xml:space="preserve"> </v>
      </c>
      <c r="G4" s="368">
        <f>IF(I4="jeu", TRUNC((H4-$D$3)/7)+1, "")</f>
        <v>5</v>
      </c>
      <c r="H4" s="371">
        <f t="shared" si="2"/>
        <v>41914</v>
      </c>
      <c r="I4" s="370" t="str">
        <f t="shared" ref="I4:I33" si="15">TEXT(H4,"jjj")</f>
        <v>jeu</v>
      </c>
      <c r="J4" s="365" t="str">
        <f t="shared" si="3"/>
        <v xml:space="preserve"> </v>
      </c>
      <c r="K4" s="368" t="str">
        <f t="shared" si="4"/>
        <v/>
      </c>
      <c r="L4" s="371">
        <f t="shared" si="5"/>
        <v>41945</v>
      </c>
      <c r="M4" s="370" t="str">
        <f t="shared" ref="M4:M32" si="16">TEXT(L4,"jjj")</f>
        <v>dim</v>
      </c>
      <c r="N4" s="365" t="str">
        <f t="shared" si="6"/>
        <v>Vacances</v>
      </c>
      <c r="O4" s="368" t="str">
        <f>IF(R4="Vacances","",IF(Q4="jeu",TRUNC((P4-$D$3)/7)-1,""))</f>
        <v/>
      </c>
      <c r="P4" s="371">
        <f t="shared" si="7"/>
        <v>41975</v>
      </c>
      <c r="Q4" s="370" t="str">
        <f t="shared" ref="Q4:Q33" si="17">TEXT(P4,"jjj")</f>
        <v>mar</v>
      </c>
      <c r="R4" s="365" t="str">
        <f t="shared" si="8"/>
        <v xml:space="preserve"> </v>
      </c>
      <c r="S4" s="368" t="str">
        <f>IF(V4="Vacances","",IF(U4="jeu",TRUNC((T4-$D$3)/7)-3,""))</f>
        <v/>
      </c>
      <c r="T4" s="371">
        <f t="shared" si="9"/>
        <v>42006</v>
      </c>
      <c r="U4" s="370" t="str">
        <f t="shared" ref="U4:U33" si="18">TEXT(T4,"jjj")</f>
        <v>ven</v>
      </c>
      <c r="V4" s="365" t="str">
        <f t="shared" si="10"/>
        <v>Vacances</v>
      </c>
      <c r="W4" s="368" t="str">
        <f>IF(Z4="Vacances","",IF(Y4="jeu",TRUNC((X4-$D$3)/7)-3,""))</f>
        <v/>
      </c>
      <c r="X4" s="371">
        <f t="shared" si="11"/>
        <v>42037</v>
      </c>
      <c r="Y4" s="370" t="str">
        <f t="shared" ref="Y4:Y31" si="19">TEXT(X4,"jjj")</f>
        <v>lun</v>
      </c>
      <c r="Z4" s="365" t="str">
        <f t="shared" si="12"/>
        <v xml:space="preserve"> </v>
      </c>
      <c r="AB4" s="338">
        <v>1</v>
      </c>
      <c r="AC4" s="338">
        <v>5</v>
      </c>
      <c r="AD4" s="338">
        <f>Choix_années+1</f>
        <v>2015</v>
      </c>
      <c r="AE4" s="339">
        <f t="shared" si="13"/>
        <v>42125</v>
      </c>
      <c r="AF4" s="338" t="s">
        <v>148</v>
      </c>
    </row>
    <row r="5" spans="1:35" x14ac:dyDescent="0.25">
      <c r="B5" s="343"/>
      <c r="C5" s="368" t="str">
        <f t="shared" ref="C5:C9" si="20">IF(E5="jeu", TRUNC((D4-$D$3)/7)+1, "")</f>
        <v/>
      </c>
      <c r="D5" s="369">
        <f t="shared" si="0"/>
        <v>41885</v>
      </c>
      <c r="E5" s="370" t="str">
        <f t="shared" si="14"/>
        <v>mer</v>
      </c>
      <c r="F5" s="365" t="str">
        <f t="shared" si="1"/>
        <v xml:space="preserve"> </v>
      </c>
      <c r="G5" s="368" t="str">
        <f t="shared" ref="G5:G18" si="21">IF(I5="jeu", TRUNC((H5-$D$3)/7)+1, "")</f>
        <v/>
      </c>
      <c r="H5" s="371">
        <f t="shared" si="2"/>
        <v>41915</v>
      </c>
      <c r="I5" s="370" t="str">
        <f t="shared" si="15"/>
        <v>ven</v>
      </c>
      <c r="J5" s="365" t="str">
        <f t="shared" si="3"/>
        <v xml:space="preserve"> </v>
      </c>
      <c r="K5" s="368" t="str">
        <f t="shared" si="4"/>
        <v/>
      </c>
      <c r="L5" s="371">
        <f t="shared" si="5"/>
        <v>41946</v>
      </c>
      <c r="M5" s="370" t="str">
        <f t="shared" si="16"/>
        <v>lun</v>
      </c>
      <c r="N5" s="365" t="str">
        <f t="shared" si="6"/>
        <v xml:space="preserve"> </v>
      </c>
      <c r="O5" s="368" t="str">
        <f t="shared" ref="O5:O21" si="22">IF(R5="Vacances","",IF(Q5="jeu",TRUNC((P5-$D$3)/7)-1,""))</f>
        <v/>
      </c>
      <c r="P5" s="371">
        <f t="shared" si="7"/>
        <v>41976</v>
      </c>
      <c r="Q5" s="370" t="str">
        <f t="shared" si="17"/>
        <v>mer</v>
      </c>
      <c r="R5" s="365" t="str">
        <f t="shared" si="8"/>
        <v xml:space="preserve"> </v>
      </c>
      <c r="S5" s="368" t="str">
        <f t="shared" ref="S5:S33" si="23">IF(V5="Vacances","",IF(U5="jeu",TRUNC((T5-$D$3)/7)-3,""))</f>
        <v/>
      </c>
      <c r="T5" s="371">
        <f t="shared" si="9"/>
        <v>42007</v>
      </c>
      <c r="U5" s="370" t="str">
        <f t="shared" si="18"/>
        <v>sam</v>
      </c>
      <c r="V5" s="365" t="str">
        <f t="shared" si="10"/>
        <v>Vacances</v>
      </c>
      <c r="W5" s="368" t="str">
        <f t="shared" ref="W5:W31" si="24">IF(Z5="Vacances","",IF(Y5="jeu",TRUNC((X5-$D$3)/7)-3,""))</f>
        <v/>
      </c>
      <c r="X5" s="371">
        <f t="shared" si="11"/>
        <v>42038</v>
      </c>
      <c r="Y5" s="370" t="str">
        <f t="shared" si="19"/>
        <v>mar</v>
      </c>
      <c r="Z5" s="365" t="str">
        <f t="shared" si="12"/>
        <v xml:space="preserve"> </v>
      </c>
      <c r="AB5" s="338">
        <v>8</v>
      </c>
      <c r="AC5" s="338">
        <v>5</v>
      </c>
      <c r="AD5" s="338">
        <f>Choix_années+1</f>
        <v>2015</v>
      </c>
      <c r="AE5" s="339">
        <f t="shared" si="13"/>
        <v>42132</v>
      </c>
      <c r="AF5" s="344" t="s">
        <v>148</v>
      </c>
    </row>
    <row r="6" spans="1:35" x14ac:dyDescent="0.25">
      <c r="C6" s="368">
        <f t="shared" si="20"/>
        <v>1</v>
      </c>
      <c r="D6" s="369">
        <f t="shared" si="0"/>
        <v>41886</v>
      </c>
      <c r="E6" s="370" t="str">
        <f t="shared" si="14"/>
        <v>jeu</v>
      </c>
      <c r="F6" s="365" t="str">
        <f t="shared" si="1"/>
        <v xml:space="preserve"> </v>
      </c>
      <c r="G6" s="368" t="str">
        <f t="shared" si="21"/>
        <v/>
      </c>
      <c r="H6" s="371">
        <f t="shared" si="2"/>
        <v>41916</v>
      </c>
      <c r="I6" s="370" t="str">
        <f t="shared" si="15"/>
        <v>sam</v>
      </c>
      <c r="J6" s="365" t="str">
        <f t="shared" si="3"/>
        <v xml:space="preserve"> </v>
      </c>
      <c r="K6" s="368" t="str">
        <f t="shared" si="4"/>
        <v/>
      </c>
      <c r="L6" s="371">
        <f t="shared" si="5"/>
        <v>41947</v>
      </c>
      <c r="M6" s="370" t="str">
        <f t="shared" si="16"/>
        <v>mar</v>
      </c>
      <c r="N6" s="365" t="str">
        <f t="shared" si="6"/>
        <v xml:space="preserve"> </v>
      </c>
      <c r="O6" s="368">
        <f t="shared" si="22"/>
        <v>12</v>
      </c>
      <c r="P6" s="371">
        <f t="shared" si="7"/>
        <v>41977</v>
      </c>
      <c r="Q6" s="370" t="str">
        <f t="shared" si="17"/>
        <v>jeu</v>
      </c>
      <c r="R6" s="365" t="str">
        <f t="shared" si="8"/>
        <v xml:space="preserve"> </v>
      </c>
      <c r="S6" s="368" t="str">
        <f t="shared" si="23"/>
        <v/>
      </c>
      <c r="T6" s="371">
        <f t="shared" si="9"/>
        <v>42008</v>
      </c>
      <c r="U6" s="370" t="str">
        <f t="shared" si="18"/>
        <v>dim</v>
      </c>
      <c r="V6" s="365" t="str">
        <f t="shared" si="10"/>
        <v>Vacances</v>
      </c>
      <c r="W6" s="368" t="str">
        <f t="shared" si="24"/>
        <v/>
      </c>
      <c r="X6" s="371">
        <f t="shared" si="11"/>
        <v>42039</v>
      </c>
      <c r="Y6" s="370" t="str">
        <f t="shared" si="19"/>
        <v>mer</v>
      </c>
      <c r="Z6" s="365" t="str">
        <f t="shared" si="12"/>
        <v xml:space="preserve"> </v>
      </c>
      <c r="AB6" s="338">
        <v>1</v>
      </c>
      <c r="AC6" s="338">
        <v>9</v>
      </c>
      <c r="AD6" s="338">
        <v>2014</v>
      </c>
      <c r="AE6" s="339">
        <f>IF(ISERROR(DATE(AD6,AC6,AB6)), " ", DATE(AD6,AC6,AB6))</f>
        <v>41883</v>
      </c>
      <c r="AF6" s="338" t="s">
        <v>149</v>
      </c>
    </row>
    <row r="7" spans="1:35" x14ac:dyDescent="0.25">
      <c r="B7" s="345"/>
      <c r="C7" s="368" t="str">
        <f t="shared" si="20"/>
        <v/>
      </c>
      <c r="D7" s="369">
        <f t="shared" si="0"/>
        <v>41887</v>
      </c>
      <c r="E7" s="370" t="str">
        <f t="shared" si="14"/>
        <v>ven</v>
      </c>
      <c r="F7" s="365" t="str">
        <f t="shared" si="1"/>
        <v xml:space="preserve"> </v>
      </c>
      <c r="G7" s="368" t="str">
        <f t="shared" si="21"/>
        <v/>
      </c>
      <c r="H7" s="371">
        <f t="shared" si="2"/>
        <v>41917</v>
      </c>
      <c r="I7" s="370" t="str">
        <f t="shared" si="15"/>
        <v>dim</v>
      </c>
      <c r="J7" s="365" t="str">
        <f t="shared" si="3"/>
        <v xml:space="preserve"> </v>
      </c>
      <c r="K7" s="368" t="str">
        <f t="shared" si="4"/>
        <v/>
      </c>
      <c r="L7" s="371">
        <f t="shared" si="5"/>
        <v>41948</v>
      </c>
      <c r="M7" s="370" t="str">
        <f t="shared" si="16"/>
        <v>mer</v>
      </c>
      <c r="N7" s="365" t="str">
        <f t="shared" si="6"/>
        <v xml:space="preserve"> </v>
      </c>
      <c r="O7" s="368" t="str">
        <f t="shared" si="22"/>
        <v/>
      </c>
      <c r="P7" s="371">
        <f t="shared" si="7"/>
        <v>41978</v>
      </c>
      <c r="Q7" s="370" t="str">
        <f t="shared" si="17"/>
        <v>ven</v>
      </c>
      <c r="R7" s="365" t="str">
        <f t="shared" si="8"/>
        <v xml:space="preserve"> </v>
      </c>
      <c r="S7" s="368" t="str">
        <f t="shared" si="23"/>
        <v/>
      </c>
      <c r="T7" s="371">
        <f t="shared" si="9"/>
        <v>42009</v>
      </c>
      <c r="U7" s="370" t="str">
        <f t="shared" si="18"/>
        <v>lun</v>
      </c>
      <c r="V7" s="365" t="str">
        <f t="shared" si="10"/>
        <v xml:space="preserve"> </v>
      </c>
      <c r="W7" s="368">
        <f t="shared" si="24"/>
        <v>19</v>
      </c>
      <c r="X7" s="371">
        <f t="shared" si="11"/>
        <v>42040</v>
      </c>
      <c r="Y7" s="370" t="str">
        <f t="shared" si="19"/>
        <v>jeu</v>
      </c>
      <c r="Z7" s="365" t="str">
        <f t="shared" si="12"/>
        <v xml:space="preserve"> </v>
      </c>
      <c r="AB7" s="338">
        <v>20</v>
      </c>
      <c r="AC7" s="338">
        <v>12</v>
      </c>
      <c r="AD7" s="338">
        <f>2014</f>
        <v>2014</v>
      </c>
      <c r="AE7" s="339">
        <f t="shared" si="13"/>
        <v>41993</v>
      </c>
      <c r="AF7" s="338" t="s">
        <v>134</v>
      </c>
    </row>
    <row r="8" spans="1:35" x14ac:dyDescent="0.25">
      <c r="C8" s="368" t="str">
        <f t="shared" si="20"/>
        <v/>
      </c>
      <c r="D8" s="369">
        <f t="shared" si="0"/>
        <v>41888</v>
      </c>
      <c r="E8" s="370" t="str">
        <f t="shared" si="14"/>
        <v>sam</v>
      </c>
      <c r="F8" s="365" t="str">
        <f t="shared" si="1"/>
        <v xml:space="preserve"> </v>
      </c>
      <c r="G8" s="368" t="str">
        <f t="shared" si="21"/>
        <v/>
      </c>
      <c r="H8" s="371">
        <f t="shared" si="2"/>
        <v>41918</v>
      </c>
      <c r="I8" s="370" t="str">
        <f t="shared" si="15"/>
        <v>lun</v>
      </c>
      <c r="J8" s="365" t="str">
        <f t="shared" si="3"/>
        <v xml:space="preserve"> </v>
      </c>
      <c r="K8" s="368">
        <f>IF(N8="Vacances","",IF(M8="jeu",TRUNC((L8-$D$3)/7)-1,""))</f>
        <v>8</v>
      </c>
      <c r="L8" s="371">
        <f t="shared" si="5"/>
        <v>41949</v>
      </c>
      <c r="M8" s="370" t="str">
        <f t="shared" si="16"/>
        <v>jeu</v>
      </c>
      <c r="N8" s="365" t="str">
        <f t="shared" si="6"/>
        <v xml:space="preserve"> </v>
      </c>
      <c r="O8" s="368" t="str">
        <f t="shared" si="22"/>
        <v/>
      </c>
      <c r="P8" s="371">
        <f t="shared" si="7"/>
        <v>41979</v>
      </c>
      <c r="Q8" s="370" t="str">
        <f t="shared" si="17"/>
        <v>sam</v>
      </c>
      <c r="R8" s="365" t="str">
        <f t="shared" si="8"/>
        <v xml:space="preserve"> </v>
      </c>
      <c r="S8" s="368" t="str">
        <f t="shared" si="23"/>
        <v/>
      </c>
      <c r="T8" s="371">
        <f t="shared" si="9"/>
        <v>42010</v>
      </c>
      <c r="U8" s="370" t="str">
        <f t="shared" si="18"/>
        <v>mar</v>
      </c>
      <c r="V8" s="365" t="str">
        <f t="shared" si="10"/>
        <v xml:space="preserve"> </v>
      </c>
      <c r="W8" s="368" t="str">
        <f t="shared" si="24"/>
        <v/>
      </c>
      <c r="X8" s="371">
        <f t="shared" si="11"/>
        <v>42041</v>
      </c>
      <c r="Y8" s="370" t="str">
        <f t="shared" si="19"/>
        <v>ven</v>
      </c>
      <c r="Z8" s="365" t="str">
        <f t="shared" si="12"/>
        <v xml:space="preserve"> </v>
      </c>
      <c r="AB8" s="338">
        <v>21</v>
      </c>
      <c r="AC8" s="338">
        <v>12</v>
      </c>
      <c r="AD8" s="338">
        <v>2014</v>
      </c>
      <c r="AE8" s="339">
        <f t="shared" si="13"/>
        <v>41994</v>
      </c>
      <c r="AF8" s="338" t="s">
        <v>134</v>
      </c>
    </row>
    <row r="9" spans="1:35" x14ac:dyDescent="0.25">
      <c r="C9" s="368" t="str">
        <f t="shared" si="20"/>
        <v/>
      </c>
      <c r="D9" s="369">
        <f t="shared" si="0"/>
        <v>41889</v>
      </c>
      <c r="E9" s="370" t="str">
        <f t="shared" si="14"/>
        <v>dim</v>
      </c>
      <c r="F9" s="365" t="str">
        <f t="shared" si="1"/>
        <v xml:space="preserve"> </v>
      </c>
      <c r="G9" s="368" t="str">
        <f t="shared" si="21"/>
        <v/>
      </c>
      <c r="H9" s="371">
        <f t="shared" si="2"/>
        <v>41919</v>
      </c>
      <c r="I9" s="370" t="str">
        <f t="shared" si="15"/>
        <v>mar</v>
      </c>
      <c r="J9" s="365" t="str">
        <f t="shared" si="3"/>
        <v xml:space="preserve"> </v>
      </c>
      <c r="K9" s="368" t="str">
        <f t="shared" si="4"/>
        <v/>
      </c>
      <c r="L9" s="371">
        <f t="shared" si="5"/>
        <v>41950</v>
      </c>
      <c r="M9" s="370" t="str">
        <f t="shared" si="16"/>
        <v>ven</v>
      </c>
      <c r="N9" s="365" t="str">
        <f t="shared" si="6"/>
        <v xml:space="preserve"> </v>
      </c>
      <c r="O9" s="368" t="str">
        <f t="shared" si="22"/>
        <v/>
      </c>
      <c r="P9" s="371">
        <f t="shared" si="7"/>
        <v>41980</v>
      </c>
      <c r="Q9" s="370" t="str">
        <f t="shared" si="17"/>
        <v>dim</v>
      </c>
      <c r="R9" s="365" t="str">
        <f t="shared" si="8"/>
        <v xml:space="preserve"> </v>
      </c>
      <c r="S9" s="368" t="str">
        <f t="shared" si="23"/>
        <v/>
      </c>
      <c r="T9" s="371">
        <f t="shared" si="9"/>
        <v>42011</v>
      </c>
      <c r="U9" s="370" t="str">
        <f t="shared" si="18"/>
        <v>mer</v>
      </c>
      <c r="V9" s="365" t="str">
        <f t="shared" si="10"/>
        <v xml:space="preserve"> </v>
      </c>
      <c r="W9" s="368" t="str">
        <f t="shared" si="24"/>
        <v/>
      </c>
      <c r="X9" s="371">
        <f t="shared" si="11"/>
        <v>42042</v>
      </c>
      <c r="Y9" s="370" t="str">
        <f t="shared" si="19"/>
        <v>sam</v>
      </c>
      <c r="Z9" s="365" t="str">
        <f t="shared" si="12"/>
        <v xml:space="preserve"> </v>
      </c>
      <c r="AB9" s="338">
        <v>22</v>
      </c>
      <c r="AC9" s="338">
        <v>12</v>
      </c>
      <c r="AD9" s="338">
        <v>2014</v>
      </c>
      <c r="AE9" s="339">
        <f t="shared" si="13"/>
        <v>41995</v>
      </c>
      <c r="AF9" s="338" t="s">
        <v>134</v>
      </c>
    </row>
    <row r="10" spans="1:35" x14ac:dyDescent="0.25">
      <c r="C10" s="368" t="str">
        <f>IF(C3=TRUNC((D9-$D$3)/7)+1, IF(E10="jeu", TRUNC((D9-$D$3)/7)+2, ""), IF(E10="jeu", TRUNC((D9-$D$3)/7)+1, ""))</f>
        <v/>
      </c>
      <c r="D10" s="369">
        <f t="shared" si="0"/>
        <v>41890</v>
      </c>
      <c r="E10" s="370" t="str">
        <f t="shared" si="14"/>
        <v>lun</v>
      </c>
      <c r="F10" s="365" t="str">
        <f t="shared" si="1"/>
        <v xml:space="preserve"> </v>
      </c>
      <c r="G10" s="368" t="str">
        <f t="shared" si="21"/>
        <v/>
      </c>
      <c r="H10" s="371">
        <f t="shared" si="2"/>
        <v>41920</v>
      </c>
      <c r="I10" s="370" t="str">
        <f t="shared" si="15"/>
        <v>mer</v>
      </c>
      <c r="J10" s="365" t="str">
        <f t="shared" si="3"/>
        <v xml:space="preserve"> </v>
      </c>
      <c r="K10" s="368" t="str">
        <f t="shared" si="4"/>
        <v/>
      </c>
      <c r="L10" s="371">
        <f t="shared" si="5"/>
        <v>41951</v>
      </c>
      <c r="M10" s="370" t="str">
        <f t="shared" si="16"/>
        <v>sam</v>
      </c>
      <c r="N10" s="365" t="str">
        <f t="shared" si="6"/>
        <v xml:space="preserve"> </v>
      </c>
      <c r="O10" s="368" t="str">
        <f t="shared" si="22"/>
        <v/>
      </c>
      <c r="P10" s="371">
        <f t="shared" si="7"/>
        <v>41981</v>
      </c>
      <c r="Q10" s="370" t="str">
        <f t="shared" si="17"/>
        <v>lun</v>
      </c>
      <c r="R10" s="365" t="str">
        <f t="shared" si="8"/>
        <v xml:space="preserve"> </v>
      </c>
      <c r="S10" s="368">
        <f t="shared" si="23"/>
        <v>15</v>
      </c>
      <c r="T10" s="371">
        <f t="shared" si="9"/>
        <v>42012</v>
      </c>
      <c r="U10" s="370" t="str">
        <f t="shared" si="18"/>
        <v>jeu</v>
      </c>
      <c r="V10" s="365" t="str">
        <f t="shared" si="10"/>
        <v xml:space="preserve"> </v>
      </c>
      <c r="W10" s="368" t="str">
        <f t="shared" si="24"/>
        <v/>
      </c>
      <c r="X10" s="371">
        <f t="shared" si="11"/>
        <v>42043</v>
      </c>
      <c r="Y10" s="370" t="str">
        <f t="shared" si="19"/>
        <v>dim</v>
      </c>
      <c r="Z10" s="365" t="str">
        <f t="shared" si="12"/>
        <v xml:space="preserve"> </v>
      </c>
      <c r="AB10" s="338">
        <v>23</v>
      </c>
      <c r="AC10" s="338">
        <v>12</v>
      </c>
      <c r="AD10" s="338">
        <v>2014</v>
      </c>
      <c r="AE10" s="339">
        <f t="shared" si="13"/>
        <v>41996</v>
      </c>
      <c r="AF10" s="338" t="s">
        <v>134</v>
      </c>
    </row>
    <row r="11" spans="1:35" x14ac:dyDescent="0.25">
      <c r="C11" s="368" t="str">
        <f t="shared" ref="C11:C32" si="25">IF(C4=TRUNC((D10-$D$3)/7)+1, IF(E11="jeu", TRUNC((D10-$D$3)/7)+2, ""), IF(E11="jeu", TRUNC((D10-$D$3)/7)+1, ""))</f>
        <v/>
      </c>
      <c r="D11" s="369">
        <f t="shared" si="0"/>
        <v>41891</v>
      </c>
      <c r="E11" s="370" t="str">
        <f t="shared" si="14"/>
        <v>mar</v>
      </c>
      <c r="F11" s="365" t="str">
        <f t="shared" si="1"/>
        <v xml:space="preserve"> </v>
      </c>
      <c r="G11" s="368">
        <f t="shared" si="21"/>
        <v>6</v>
      </c>
      <c r="H11" s="371">
        <f t="shared" si="2"/>
        <v>41921</v>
      </c>
      <c r="I11" s="370" t="str">
        <f t="shared" si="15"/>
        <v>jeu</v>
      </c>
      <c r="J11" s="365" t="str">
        <f t="shared" si="3"/>
        <v xml:space="preserve"> </v>
      </c>
      <c r="K11" s="368" t="str">
        <f t="shared" si="4"/>
        <v/>
      </c>
      <c r="L11" s="371">
        <f t="shared" si="5"/>
        <v>41952</v>
      </c>
      <c r="M11" s="370" t="str">
        <f t="shared" si="16"/>
        <v>dim</v>
      </c>
      <c r="N11" s="365" t="str">
        <f t="shared" si="6"/>
        <v xml:space="preserve"> </v>
      </c>
      <c r="O11" s="368" t="str">
        <f t="shared" si="22"/>
        <v/>
      </c>
      <c r="P11" s="371">
        <f t="shared" si="7"/>
        <v>41982</v>
      </c>
      <c r="Q11" s="370" t="str">
        <f t="shared" si="17"/>
        <v>mar</v>
      </c>
      <c r="R11" s="365" t="str">
        <f t="shared" si="8"/>
        <v xml:space="preserve"> </v>
      </c>
      <c r="S11" s="368" t="str">
        <f t="shared" si="23"/>
        <v/>
      </c>
      <c r="T11" s="371">
        <f t="shared" si="9"/>
        <v>42013</v>
      </c>
      <c r="U11" s="370" t="str">
        <f t="shared" si="18"/>
        <v>ven</v>
      </c>
      <c r="V11" s="365" t="str">
        <f t="shared" si="10"/>
        <v xml:space="preserve"> </v>
      </c>
      <c r="W11" s="368" t="str">
        <f t="shared" si="24"/>
        <v/>
      </c>
      <c r="X11" s="371">
        <f t="shared" si="11"/>
        <v>42044</v>
      </c>
      <c r="Y11" s="370" t="str">
        <f t="shared" si="19"/>
        <v>lun</v>
      </c>
      <c r="Z11" s="365" t="str">
        <f t="shared" si="12"/>
        <v xml:space="preserve"> </v>
      </c>
      <c r="AB11" s="338">
        <v>24</v>
      </c>
      <c r="AC11" s="338">
        <v>12</v>
      </c>
      <c r="AD11" s="338">
        <v>2014</v>
      </c>
      <c r="AE11" s="339">
        <f t="shared" si="13"/>
        <v>41997</v>
      </c>
      <c r="AF11" s="338" t="s">
        <v>134</v>
      </c>
    </row>
    <row r="12" spans="1:35" x14ac:dyDescent="0.25">
      <c r="C12" s="368" t="str">
        <f t="shared" si="25"/>
        <v/>
      </c>
      <c r="D12" s="369">
        <f t="shared" si="0"/>
        <v>41892</v>
      </c>
      <c r="E12" s="370" t="str">
        <f t="shared" si="14"/>
        <v>mer</v>
      </c>
      <c r="F12" s="365" t="str">
        <f t="shared" si="1"/>
        <v xml:space="preserve"> </v>
      </c>
      <c r="G12" s="368" t="str">
        <f t="shared" si="21"/>
        <v/>
      </c>
      <c r="H12" s="371">
        <f t="shared" si="2"/>
        <v>41922</v>
      </c>
      <c r="I12" s="370" t="str">
        <f t="shared" si="15"/>
        <v>ven</v>
      </c>
      <c r="J12" s="365" t="str">
        <f t="shared" si="3"/>
        <v xml:space="preserve"> </v>
      </c>
      <c r="K12" s="368" t="str">
        <f t="shared" si="4"/>
        <v/>
      </c>
      <c r="L12" s="371">
        <f t="shared" si="5"/>
        <v>41953</v>
      </c>
      <c r="M12" s="370" t="str">
        <f t="shared" si="16"/>
        <v>lun</v>
      </c>
      <c r="N12" s="365" t="str">
        <f t="shared" si="6"/>
        <v xml:space="preserve"> </v>
      </c>
      <c r="O12" s="368" t="str">
        <f t="shared" si="22"/>
        <v/>
      </c>
      <c r="P12" s="371">
        <f t="shared" si="7"/>
        <v>41983</v>
      </c>
      <c r="Q12" s="370" t="str">
        <f t="shared" si="17"/>
        <v>mer</v>
      </c>
      <c r="R12" s="365" t="str">
        <f t="shared" si="8"/>
        <v xml:space="preserve"> </v>
      </c>
      <c r="S12" s="368" t="str">
        <f t="shared" si="23"/>
        <v/>
      </c>
      <c r="T12" s="371">
        <f t="shared" si="9"/>
        <v>42014</v>
      </c>
      <c r="U12" s="370" t="str">
        <f t="shared" si="18"/>
        <v>sam</v>
      </c>
      <c r="V12" s="365" t="str">
        <f t="shared" si="10"/>
        <v xml:space="preserve"> </v>
      </c>
      <c r="W12" s="368" t="str">
        <f t="shared" si="24"/>
        <v/>
      </c>
      <c r="X12" s="371">
        <f t="shared" si="11"/>
        <v>42045</v>
      </c>
      <c r="Y12" s="370" t="str">
        <f t="shared" si="19"/>
        <v>mar</v>
      </c>
      <c r="Z12" s="365" t="str">
        <f t="shared" si="12"/>
        <v xml:space="preserve"> </v>
      </c>
      <c r="AB12" s="338">
        <v>26</v>
      </c>
      <c r="AC12" s="338">
        <v>12</v>
      </c>
      <c r="AD12" s="338">
        <v>2014</v>
      </c>
      <c r="AE12" s="339">
        <f t="shared" si="13"/>
        <v>41999</v>
      </c>
      <c r="AF12" s="338" t="s">
        <v>134</v>
      </c>
    </row>
    <row r="13" spans="1:35" x14ac:dyDescent="0.25">
      <c r="C13" s="368">
        <f t="shared" si="25"/>
        <v>2</v>
      </c>
      <c r="D13" s="369">
        <f t="shared" si="0"/>
        <v>41893</v>
      </c>
      <c r="E13" s="370" t="str">
        <f t="shared" si="14"/>
        <v>jeu</v>
      </c>
      <c r="F13" s="365" t="str">
        <f t="shared" si="1"/>
        <v xml:space="preserve"> </v>
      </c>
      <c r="G13" s="368" t="str">
        <f t="shared" si="21"/>
        <v/>
      </c>
      <c r="H13" s="371">
        <f t="shared" si="2"/>
        <v>41923</v>
      </c>
      <c r="I13" s="370" t="str">
        <f t="shared" si="15"/>
        <v>sam</v>
      </c>
      <c r="J13" s="365" t="str">
        <f t="shared" si="3"/>
        <v xml:space="preserve"> </v>
      </c>
      <c r="K13" s="368" t="str">
        <f t="shared" si="4"/>
        <v/>
      </c>
      <c r="L13" s="371">
        <f t="shared" si="5"/>
        <v>41954</v>
      </c>
      <c r="M13" s="370" t="str">
        <f t="shared" si="16"/>
        <v>mar</v>
      </c>
      <c r="N13" s="365" t="str">
        <f t="shared" si="6"/>
        <v>Férié</v>
      </c>
      <c r="O13" s="368">
        <f t="shared" si="22"/>
        <v>13</v>
      </c>
      <c r="P13" s="371">
        <f t="shared" si="7"/>
        <v>41984</v>
      </c>
      <c r="Q13" s="370" t="str">
        <f t="shared" si="17"/>
        <v>jeu</v>
      </c>
      <c r="R13" s="365" t="str">
        <f t="shared" si="8"/>
        <v xml:space="preserve"> </v>
      </c>
      <c r="S13" s="368" t="str">
        <f t="shared" si="23"/>
        <v/>
      </c>
      <c r="T13" s="371">
        <f t="shared" si="9"/>
        <v>42015</v>
      </c>
      <c r="U13" s="370" t="str">
        <f t="shared" si="18"/>
        <v>dim</v>
      </c>
      <c r="V13" s="365" t="str">
        <f t="shared" si="10"/>
        <v xml:space="preserve"> </v>
      </c>
      <c r="W13" s="368" t="str">
        <f t="shared" si="24"/>
        <v/>
      </c>
      <c r="X13" s="371">
        <f t="shared" si="11"/>
        <v>42046</v>
      </c>
      <c r="Y13" s="370" t="str">
        <f t="shared" si="19"/>
        <v>mer</v>
      </c>
      <c r="Z13" s="365" t="str">
        <f t="shared" si="12"/>
        <v xml:space="preserve"> </v>
      </c>
      <c r="AB13" s="338">
        <v>27</v>
      </c>
      <c r="AC13" s="338">
        <v>12</v>
      </c>
      <c r="AD13" s="338">
        <v>2014</v>
      </c>
      <c r="AE13" s="339">
        <f t="shared" si="13"/>
        <v>42000</v>
      </c>
      <c r="AF13" s="338" t="s">
        <v>134</v>
      </c>
    </row>
    <row r="14" spans="1:35" x14ac:dyDescent="0.25">
      <c r="C14" s="368" t="str">
        <f t="shared" si="25"/>
        <v/>
      </c>
      <c r="D14" s="369">
        <f t="shared" si="0"/>
        <v>41894</v>
      </c>
      <c r="E14" s="370" t="str">
        <f t="shared" si="14"/>
        <v>ven</v>
      </c>
      <c r="F14" s="365" t="str">
        <f t="shared" si="1"/>
        <v xml:space="preserve"> </v>
      </c>
      <c r="G14" s="368" t="str">
        <f t="shared" si="21"/>
        <v/>
      </c>
      <c r="H14" s="371">
        <f t="shared" si="2"/>
        <v>41924</v>
      </c>
      <c r="I14" s="370" t="str">
        <f t="shared" si="15"/>
        <v>dim</v>
      </c>
      <c r="J14" s="365" t="str">
        <f t="shared" si="3"/>
        <v xml:space="preserve"> </v>
      </c>
      <c r="K14" s="368" t="str">
        <f t="shared" si="4"/>
        <v/>
      </c>
      <c r="L14" s="371">
        <f t="shared" si="5"/>
        <v>41955</v>
      </c>
      <c r="M14" s="370" t="str">
        <f t="shared" si="16"/>
        <v>mer</v>
      </c>
      <c r="N14" s="365" t="str">
        <f t="shared" si="6"/>
        <v xml:space="preserve"> </v>
      </c>
      <c r="O14" s="368" t="str">
        <f t="shared" si="22"/>
        <v/>
      </c>
      <c r="P14" s="371">
        <f t="shared" si="7"/>
        <v>41985</v>
      </c>
      <c r="Q14" s="370" t="str">
        <f t="shared" si="17"/>
        <v>ven</v>
      </c>
      <c r="R14" s="365" t="str">
        <f t="shared" si="8"/>
        <v xml:space="preserve"> </v>
      </c>
      <c r="S14" s="368" t="str">
        <f t="shared" si="23"/>
        <v/>
      </c>
      <c r="T14" s="371">
        <f t="shared" si="9"/>
        <v>42016</v>
      </c>
      <c r="U14" s="370" t="str">
        <f t="shared" si="18"/>
        <v>lun</v>
      </c>
      <c r="V14" s="365" t="str">
        <f t="shared" si="10"/>
        <v xml:space="preserve"> </v>
      </c>
      <c r="W14" s="368">
        <f t="shared" si="24"/>
        <v>20</v>
      </c>
      <c r="X14" s="371">
        <f t="shared" si="11"/>
        <v>42047</v>
      </c>
      <c r="Y14" s="370" t="str">
        <f t="shared" si="19"/>
        <v>jeu</v>
      </c>
      <c r="Z14" s="365" t="str">
        <f t="shared" si="12"/>
        <v xml:space="preserve"> </v>
      </c>
      <c r="AB14" s="341">
        <v>28</v>
      </c>
      <c r="AC14" s="338">
        <v>12</v>
      </c>
      <c r="AD14" s="338">
        <v>2014</v>
      </c>
      <c r="AE14" s="339">
        <f t="shared" si="13"/>
        <v>42001</v>
      </c>
      <c r="AF14" s="338" t="s">
        <v>134</v>
      </c>
    </row>
    <row r="15" spans="1:35" x14ac:dyDescent="0.25">
      <c r="C15" s="368" t="str">
        <f t="shared" si="25"/>
        <v/>
      </c>
      <c r="D15" s="369">
        <f t="shared" si="0"/>
        <v>41895</v>
      </c>
      <c r="E15" s="370" t="str">
        <f t="shared" si="14"/>
        <v>sam</v>
      </c>
      <c r="F15" s="365" t="str">
        <f t="shared" si="1"/>
        <v xml:space="preserve"> </v>
      </c>
      <c r="G15" s="368" t="str">
        <f t="shared" si="21"/>
        <v/>
      </c>
      <c r="H15" s="371">
        <f t="shared" si="2"/>
        <v>41925</v>
      </c>
      <c r="I15" s="370" t="str">
        <f t="shared" si="15"/>
        <v>lun</v>
      </c>
      <c r="J15" s="365" t="str">
        <f t="shared" si="3"/>
        <v xml:space="preserve"> </v>
      </c>
      <c r="K15" s="368">
        <f t="shared" si="4"/>
        <v>9</v>
      </c>
      <c r="L15" s="371">
        <f t="shared" si="5"/>
        <v>41956</v>
      </c>
      <c r="M15" s="370" t="str">
        <f t="shared" si="16"/>
        <v>jeu</v>
      </c>
      <c r="N15" s="365" t="str">
        <f t="shared" si="6"/>
        <v xml:space="preserve"> </v>
      </c>
      <c r="O15" s="368" t="str">
        <f t="shared" si="22"/>
        <v/>
      </c>
      <c r="P15" s="371">
        <f t="shared" si="7"/>
        <v>41986</v>
      </c>
      <c r="Q15" s="370" t="str">
        <f t="shared" si="17"/>
        <v>sam</v>
      </c>
      <c r="R15" s="365" t="str">
        <f t="shared" si="8"/>
        <v xml:space="preserve"> </v>
      </c>
      <c r="S15" s="368" t="str">
        <f t="shared" si="23"/>
        <v/>
      </c>
      <c r="T15" s="371">
        <f t="shared" si="9"/>
        <v>42017</v>
      </c>
      <c r="U15" s="370" t="str">
        <f t="shared" si="18"/>
        <v>mar</v>
      </c>
      <c r="V15" s="365" t="str">
        <f t="shared" si="10"/>
        <v xml:space="preserve"> </v>
      </c>
      <c r="W15" s="368" t="str">
        <f t="shared" si="24"/>
        <v/>
      </c>
      <c r="X15" s="371">
        <f t="shared" si="11"/>
        <v>42048</v>
      </c>
      <c r="Y15" s="370" t="str">
        <f t="shared" si="19"/>
        <v>ven</v>
      </c>
      <c r="Z15" s="365" t="str">
        <f t="shared" si="12"/>
        <v xml:space="preserve"> </v>
      </c>
      <c r="AB15" s="341">
        <v>29</v>
      </c>
      <c r="AC15" s="338">
        <v>12</v>
      </c>
      <c r="AD15" s="338">
        <v>2014</v>
      </c>
      <c r="AE15" s="339">
        <f t="shared" si="13"/>
        <v>42002</v>
      </c>
      <c r="AF15" s="338" t="s">
        <v>134</v>
      </c>
    </row>
    <row r="16" spans="1:35" x14ac:dyDescent="0.25">
      <c r="C16" s="368" t="str">
        <f t="shared" si="25"/>
        <v/>
      </c>
      <c r="D16" s="369">
        <f t="shared" si="0"/>
        <v>41896</v>
      </c>
      <c r="E16" s="370" t="str">
        <f t="shared" si="14"/>
        <v>dim</v>
      </c>
      <c r="F16" s="365" t="str">
        <f t="shared" si="1"/>
        <v xml:space="preserve"> </v>
      </c>
      <c r="G16" s="368" t="str">
        <f t="shared" si="21"/>
        <v/>
      </c>
      <c r="H16" s="371">
        <f t="shared" si="2"/>
        <v>41926</v>
      </c>
      <c r="I16" s="370" t="str">
        <f t="shared" si="15"/>
        <v>mar</v>
      </c>
      <c r="J16" s="365" t="str">
        <f t="shared" si="3"/>
        <v xml:space="preserve"> </v>
      </c>
      <c r="K16" s="368" t="str">
        <f t="shared" si="4"/>
        <v/>
      </c>
      <c r="L16" s="371">
        <f t="shared" si="5"/>
        <v>41957</v>
      </c>
      <c r="M16" s="370" t="str">
        <f t="shared" si="16"/>
        <v>ven</v>
      </c>
      <c r="N16" s="365" t="str">
        <f t="shared" si="6"/>
        <v xml:space="preserve"> </v>
      </c>
      <c r="O16" s="368" t="str">
        <f t="shared" si="22"/>
        <v/>
      </c>
      <c r="P16" s="371">
        <f t="shared" si="7"/>
        <v>41987</v>
      </c>
      <c r="Q16" s="370" t="str">
        <f t="shared" si="17"/>
        <v>dim</v>
      </c>
      <c r="R16" s="365" t="str">
        <f t="shared" si="8"/>
        <v xml:space="preserve"> </v>
      </c>
      <c r="S16" s="368" t="str">
        <f t="shared" si="23"/>
        <v/>
      </c>
      <c r="T16" s="371">
        <f t="shared" si="9"/>
        <v>42018</v>
      </c>
      <c r="U16" s="370" t="str">
        <f t="shared" si="18"/>
        <v>mer</v>
      </c>
      <c r="V16" s="365" t="str">
        <f t="shared" si="10"/>
        <v xml:space="preserve"> </v>
      </c>
      <c r="W16" s="368" t="str">
        <f t="shared" si="24"/>
        <v/>
      </c>
      <c r="X16" s="371">
        <f t="shared" si="11"/>
        <v>42049</v>
      </c>
      <c r="Y16" s="370" t="str">
        <f t="shared" si="19"/>
        <v>sam</v>
      </c>
      <c r="Z16" s="365" t="str">
        <f t="shared" si="12"/>
        <v>Vacances</v>
      </c>
      <c r="AB16" s="341">
        <v>30</v>
      </c>
      <c r="AC16" s="338">
        <v>12</v>
      </c>
      <c r="AD16" s="338">
        <v>2014</v>
      </c>
      <c r="AE16" s="339">
        <f t="shared" si="13"/>
        <v>42003</v>
      </c>
      <c r="AF16" s="338" t="s">
        <v>134</v>
      </c>
    </row>
    <row r="17" spans="3:32" x14ac:dyDescent="0.25">
      <c r="C17" s="368" t="str">
        <f t="shared" si="25"/>
        <v/>
      </c>
      <c r="D17" s="369">
        <f t="shared" si="0"/>
        <v>41897</v>
      </c>
      <c r="E17" s="370" t="str">
        <f t="shared" si="14"/>
        <v>lun</v>
      </c>
      <c r="F17" s="365" t="str">
        <f t="shared" si="1"/>
        <v xml:space="preserve"> </v>
      </c>
      <c r="G17" s="368" t="str">
        <f t="shared" si="21"/>
        <v/>
      </c>
      <c r="H17" s="371">
        <f t="shared" si="2"/>
        <v>41927</v>
      </c>
      <c r="I17" s="370" t="str">
        <f t="shared" si="15"/>
        <v>mer</v>
      </c>
      <c r="J17" s="365" t="str">
        <f t="shared" si="3"/>
        <v xml:space="preserve"> </v>
      </c>
      <c r="K17" s="368" t="str">
        <f t="shared" si="4"/>
        <v/>
      </c>
      <c r="L17" s="371">
        <f t="shared" si="5"/>
        <v>41958</v>
      </c>
      <c r="M17" s="370" t="str">
        <f t="shared" si="16"/>
        <v>sam</v>
      </c>
      <c r="N17" s="365" t="str">
        <f t="shared" si="6"/>
        <v xml:space="preserve"> </v>
      </c>
      <c r="O17" s="368" t="str">
        <f t="shared" si="22"/>
        <v/>
      </c>
      <c r="P17" s="371">
        <f t="shared" si="7"/>
        <v>41988</v>
      </c>
      <c r="Q17" s="370" t="str">
        <f t="shared" si="17"/>
        <v>lun</v>
      </c>
      <c r="R17" s="365" t="str">
        <f t="shared" si="8"/>
        <v xml:space="preserve"> </v>
      </c>
      <c r="S17" s="368">
        <f t="shared" si="23"/>
        <v>16</v>
      </c>
      <c r="T17" s="371">
        <f t="shared" si="9"/>
        <v>42019</v>
      </c>
      <c r="U17" s="370" t="str">
        <f t="shared" si="18"/>
        <v>jeu</v>
      </c>
      <c r="V17" s="365" t="str">
        <f t="shared" si="10"/>
        <v xml:space="preserve"> </v>
      </c>
      <c r="W17" s="368" t="str">
        <f t="shared" si="24"/>
        <v/>
      </c>
      <c r="X17" s="371">
        <f t="shared" si="11"/>
        <v>42050</v>
      </c>
      <c r="Y17" s="370" t="str">
        <f t="shared" si="19"/>
        <v>dim</v>
      </c>
      <c r="Z17" s="365" t="str">
        <f t="shared" si="12"/>
        <v>Vacances</v>
      </c>
      <c r="AB17" s="341">
        <v>31</v>
      </c>
      <c r="AC17" s="338">
        <v>12</v>
      </c>
      <c r="AD17" s="338">
        <v>2014</v>
      </c>
      <c r="AE17" s="339">
        <f t="shared" si="13"/>
        <v>42004</v>
      </c>
      <c r="AF17" s="338" t="s">
        <v>134</v>
      </c>
    </row>
    <row r="18" spans="3:32" x14ac:dyDescent="0.25">
      <c r="C18" s="368" t="str">
        <f t="shared" si="25"/>
        <v/>
      </c>
      <c r="D18" s="369">
        <f t="shared" si="0"/>
        <v>41898</v>
      </c>
      <c r="E18" s="370" t="str">
        <f t="shared" si="14"/>
        <v>mar</v>
      </c>
      <c r="F18" s="365" t="str">
        <f t="shared" si="1"/>
        <v xml:space="preserve"> </v>
      </c>
      <c r="G18" s="368">
        <f t="shared" si="21"/>
        <v>7</v>
      </c>
      <c r="H18" s="371">
        <f t="shared" si="2"/>
        <v>41928</v>
      </c>
      <c r="I18" s="370" t="str">
        <f t="shared" si="15"/>
        <v>jeu</v>
      </c>
      <c r="J18" s="365" t="str">
        <f t="shared" si="3"/>
        <v xml:space="preserve"> </v>
      </c>
      <c r="K18" s="368" t="str">
        <f t="shared" si="4"/>
        <v/>
      </c>
      <c r="L18" s="371">
        <f t="shared" si="5"/>
        <v>41959</v>
      </c>
      <c r="M18" s="370" t="str">
        <f t="shared" si="16"/>
        <v>dim</v>
      </c>
      <c r="N18" s="365" t="str">
        <f t="shared" si="6"/>
        <v xml:space="preserve"> </v>
      </c>
      <c r="O18" s="368" t="str">
        <f t="shared" si="22"/>
        <v/>
      </c>
      <c r="P18" s="371">
        <f t="shared" si="7"/>
        <v>41989</v>
      </c>
      <c r="Q18" s="370" t="str">
        <f t="shared" si="17"/>
        <v>mar</v>
      </c>
      <c r="R18" s="365" t="str">
        <f t="shared" si="8"/>
        <v xml:space="preserve"> </v>
      </c>
      <c r="S18" s="368" t="str">
        <f t="shared" si="23"/>
        <v/>
      </c>
      <c r="T18" s="371">
        <f t="shared" si="9"/>
        <v>42020</v>
      </c>
      <c r="U18" s="370" t="str">
        <f t="shared" si="18"/>
        <v>ven</v>
      </c>
      <c r="V18" s="365" t="str">
        <f t="shared" si="10"/>
        <v xml:space="preserve"> </v>
      </c>
      <c r="W18" s="368" t="str">
        <f t="shared" si="24"/>
        <v/>
      </c>
      <c r="X18" s="371">
        <f t="shared" si="11"/>
        <v>42051</v>
      </c>
      <c r="Y18" s="370" t="str">
        <f t="shared" si="19"/>
        <v>lun</v>
      </c>
      <c r="Z18" s="365" t="str">
        <f t="shared" si="12"/>
        <v>Vacances</v>
      </c>
      <c r="AB18" s="341">
        <v>1</v>
      </c>
      <c r="AC18" s="338">
        <v>1</v>
      </c>
      <c r="AD18" s="338">
        <v>2015</v>
      </c>
      <c r="AE18" s="339">
        <f t="shared" si="13"/>
        <v>42005</v>
      </c>
      <c r="AF18" s="338" t="s">
        <v>134</v>
      </c>
    </row>
    <row r="19" spans="3:32" x14ac:dyDescent="0.25">
      <c r="C19" s="368" t="str">
        <f t="shared" si="25"/>
        <v/>
      </c>
      <c r="D19" s="369">
        <f t="shared" si="0"/>
        <v>41899</v>
      </c>
      <c r="E19" s="370" t="str">
        <f t="shared" si="14"/>
        <v>mer</v>
      </c>
      <c r="F19" s="365" t="str">
        <f t="shared" si="1"/>
        <v xml:space="preserve"> </v>
      </c>
      <c r="G19" s="368" t="str">
        <f t="shared" ref="G19:G24" si="26">IF(J19="Vacances","",IF(I19="jeu",TRUNC((H19-$D$3)/7)+1,""))</f>
        <v/>
      </c>
      <c r="H19" s="371">
        <f t="shared" si="2"/>
        <v>41929</v>
      </c>
      <c r="I19" s="370" t="str">
        <f t="shared" si="15"/>
        <v>ven</v>
      </c>
      <c r="J19" s="365" t="str">
        <f t="shared" si="3"/>
        <v xml:space="preserve"> </v>
      </c>
      <c r="K19" s="368" t="str">
        <f t="shared" si="4"/>
        <v/>
      </c>
      <c r="L19" s="371">
        <f t="shared" si="5"/>
        <v>41960</v>
      </c>
      <c r="M19" s="370" t="str">
        <f t="shared" si="16"/>
        <v>lun</v>
      </c>
      <c r="N19" s="365" t="str">
        <f t="shared" si="6"/>
        <v xml:space="preserve"> </v>
      </c>
      <c r="O19" s="368" t="str">
        <f t="shared" si="22"/>
        <v/>
      </c>
      <c r="P19" s="371">
        <f t="shared" si="7"/>
        <v>41990</v>
      </c>
      <c r="Q19" s="370" t="str">
        <f t="shared" si="17"/>
        <v>mer</v>
      </c>
      <c r="R19" s="365" t="str">
        <f t="shared" si="8"/>
        <v xml:space="preserve"> </v>
      </c>
      <c r="S19" s="368" t="str">
        <f t="shared" si="23"/>
        <v/>
      </c>
      <c r="T19" s="371">
        <f t="shared" si="9"/>
        <v>42021</v>
      </c>
      <c r="U19" s="370" t="str">
        <f t="shared" si="18"/>
        <v>sam</v>
      </c>
      <c r="V19" s="365" t="str">
        <f t="shared" si="10"/>
        <v xml:space="preserve"> </v>
      </c>
      <c r="W19" s="368" t="str">
        <f t="shared" si="24"/>
        <v/>
      </c>
      <c r="X19" s="371">
        <f t="shared" si="11"/>
        <v>42052</v>
      </c>
      <c r="Y19" s="370" t="str">
        <f t="shared" si="19"/>
        <v>mar</v>
      </c>
      <c r="Z19" s="365" t="str">
        <f t="shared" si="12"/>
        <v>Vacances</v>
      </c>
      <c r="AB19" s="341">
        <v>2</v>
      </c>
      <c r="AC19" s="338">
        <v>1</v>
      </c>
      <c r="AD19" s="338">
        <v>2015</v>
      </c>
      <c r="AE19" s="339">
        <f t="shared" si="13"/>
        <v>42006</v>
      </c>
      <c r="AF19" s="338" t="s">
        <v>134</v>
      </c>
    </row>
    <row r="20" spans="3:32" x14ac:dyDescent="0.25">
      <c r="C20" s="368">
        <f t="shared" si="25"/>
        <v>3</v>
      </c>
      <c r="D20" s="369">
        <f t="shared" si="0"/>
        <v>41900</v>
      </c>
      <c r="E20" s="370" t="str">
        <f t="shared" si="14"/>
        <v>jeu</v>
      </c>
      <c r="F20" s="365" t="str">
        <f t="shared" si="1"/>
        <v xml:space="preserve"> </v>
      </c>
      <c r="G20" s="368" t="str">
        <f t="shared" si="26"/>
        <v/>
      </c>
      <c r="H20" s="371">
        <f t="shared" si="2"/>
        <v>41930</v>
      </c>
      <c r="I20" s="370" t="str">
        <f t="shared" si="15"/>
        <v>sam</v>
      </c>
      <c r="J20" s="365" t="str">
        <f t="shared" si="3"/>
        <v>Vacances</v>
      </c>
      <c r="K20" s="368" t="str">
        <f t="shared" si="4"/>
        <v/>
      </c>
      <c r="L20" s="371">
        <f t="shared" si="5"/>
        <v>41961</v>
      </c>
      <c r="M20" s="370" t="str">
        <f t="shared" si="16"/>
        <v>mar</v>
      </c>
      <c r="N20" s="365" t="str">
        <f t="shared" si="6"/>
        <v xml:space="preserve"> </v>
      </c>
      <c r="O20" s="368">
        <f t="shared" si="22"/>
        <v>14</v>
      </c>
      <c r="P20" s="371">
        <f t="shared" si="7"/>
        <v>41991</v>
      </c>
      <c r="Q20" s="370" t="str">
        <f t="shared" si="17"/>
        <v>jeu</v>
      </c>
      <c r="R20" s="365" t="str">
        <f t="shared" si="8"/>
        <v xml:space="preserve"> </v>
      </c>
      <c r="S20" s="368" t="str">
        <f t="shared" si="23"/>
        <v/>
      </c>
      <c r="T20" s="371">
        <f t="shared" si="9"/>
        <v>42022</v>
      </c>
      <c r="U20" s="370" t="str">
        <f t="shared" si="18"/>
        <v>dim</v>
      </c>
      <c r="V20" s="365" t="str">
        <f t="shared" si="10"/>
        <v xml:space="preserve"> </v>
      </c>
      <c r="W20" s="368" t="str">
        <f t="shared" si="24"/>
        <v/>
      </c>
      <c r="X20" s="371">
        <f t="shared" si="11"/>
        <v>42053</v>
      </c>
      <c r="Y20" s="370" t="str">
        <f t="shared" si="19"/>
        <v>mer</v>
      </c>
      <c r="Z20" s="365" t="str">
        <f t="shared" si="12"/>
        <v>Vacances</v>
      </c>
      <c r="AB20" s="341">
        <v>3</v>
      </c>
      <c r="AC20" s="338">
        <v>1</v>
      </c>
      <c r="AD20" s="338">
        <v>2015</v>
      </c>
      <c r="AE20" s="339">
        <f t="shared" si="13"/>
        <v>42007</v>
      </c>
      <c r="AF20" s="338" t="s">
        <v>134</v>
      </c>
    </row>
    <row r="21" spans="3:32" x14ac:dyDescent="0.25">
      <c r="C21" s="368" t="str">
        <f t="shared" si="25"/>
        <v/>
      </c>
      <c r="D21" s="369">
        <f t="shared" si="0"/>
        <v>41901</v>
      </c>
      <c r="E21" s="370" t="str">
        <f t="shared" si="14"/>
        <v>ven</v>
      </c>
      <c r="F21" s="365" t="str">
        <f t="shared" si="1"/>
        <v xml:space="preserve"> </v>
      </c>
      <c r="G21" s="368" t="str">
        <f t="shared" si="26"/>
        <v/>
      </c>
      <c r="H21" s="371">
        <f t="shared" si="2"/>
        <v>41931</v>
      </c>
      <c r="I21" s="370" t="str">
        <f t="shared" si="15"/>
        <v>dim</v>
      </c>
      <c r="J21" s="365" t="str">
        <f t="shared" si="3"/>
        <v>Vacances</v>
      </c>
      <c r="K21" s="368" t="str">
        <f t="shared" si="4"/>
        <v/>
      </c>
      <c r="L21" s="371">
        <f t="shared" si="5"/>
        <v>41962</v>
      </c>
      <c r="M21" s="370" t="str">
        <f t="shared" si="16"/>
        <v>mer</v>
      </c>
      <c r="N21" s="365" t="str">
        <f t="shared" si="6"/>
        <v xml:space="preserve"> </v>
      </c>
      <c r="O21" s="368" t="str">
        <f t="shared" si="22"/>
        <v/>
      </c>
      <c r="P21" s="371">
        <f t="shared" si="7"/>
        <v>41992</v>
      </c>
      <c r="Q21" s="370" t="str">
        <f t="shared" si="17"/>
        <v>ven</v>
      </c>
      <c r="R21" s="365" t="str">
        <f t="shared" si="8"/>
        <v xml:space="preserve"> </v>
      </c>
      <c r="S21" s="368" t="str">
        <f t="shared" si="23"/>
        <v/>
      </c>
      <c r="T21" s="371">
        <f t="shared" si="9"/>
        <v>42023</v>
      </c>
      <c r="U21" s="370" t="str">
        <f t="shared" si="18"/>
        <v>lun</v>
      </c>
      <c r="V21" s="365" t="str">
        <f t="shared" si="10"/>
        <v xml:space="preserve"> </v>
      </c>
      <c r="W21" s="368" t="str">
        <f t="shared" si="24"/>
        <v/>
      </c>
      <c r="X21" s="371">
        <f t="shared" si="11"/>
        <v>42054</v>
      </c>
      <c r="Y21" s="370" t="str">
        <f t="shared" si="19"/>
        <v>jeu</v>
      </c>
      <c r="Z21" s="365" t="str">
        <f t="shared" si="12"/>
        <v>Vacances</v>
      </c>
      <c r="AB21" s="341">
        <v>4</v>
      </c>
      <c r="AC21" s="338">
        <v>1</v>
      </c>
      <c r="AD21" s="338">
        <v>2015</v>
      </c>
      <c r="AE21" s="339">
        <f t="shared" si="13"/>
        <v>42008</v>
      </c>
      <c r="AF21" s="338" t="s">
        <v>134</v>
      </c>
    </row>
    <row r="22" spans="3:32" x14ac:dyDescent="0.25">
      <c r="C22" s="368" t="str">
        <f t="shared" si="25"/>
        <v/>
      </c>
      <c r="D22" s="369">
        <f t="shared" si="0"/>
        <v>41902</v>
      </c>
      <c r="E22" s="370" t="str">
        <f t="shared" si="14"/>
        <v>sam</v>
      </c>
      <c r="F22" s="365" t="str">
        <f t="shared" si="1"/>
        <v xml:space="preserve"> </v>
      </c>
      <c r="G22" s="368" t="str">
        <f t="shared" si="26"/>
        <v/>
      </c>
      <c r="H22" s="371">
        <f t="shared" si="2"/>
        <v>41932</v>
      </c>
      <c r="I22" s="370" t="str">
        <f t="shared" si="15"/>
        <v>lun</v>
      </c>
      <c r="J22" s="365" t="str">
        <f t="shared" si="3"/>
        <v>Vacances</v>
      </c>
      <c r="K22" s="368">
        <f t="shared" si="4"/>
        <v>10</v>
      </c>
      <c r="L22" s="371">
        <f t="shared" si="5"/>
        <v>41963</v>
      </c>
      <c r="M22" s="370" t="str">
        <f t="shared" si="16"/>
        <v>jeu</v>
      </c>
      <c r="N22" s="365" t="str">
        <f t="shared" si="6"/>
        <v xml:space="preserve"> </v>
      </c>
      <c r="O22" s="368" t="str">
        <f t="shared" ref="O22:O26" si="27">IF(R22="Vacances","",IF(Q22="jeu",TRUNC((P22-$D$3)/7)-3,""))</f>
        <v/>
      </c>
      <c r="P22" s="371">
        <f t="shared" si="7"/>
        <v>41993</v>
      </c>
      <c r="Q22" s="370" t="str">
        <f t="shared" si="17"/>
        <v>sam</v>
      </c>
      <c r="R22" s="365" t="str">
        <f t="shared" si="8"/>
        <v>Vacances</v>
      </c>
      <c r="S22" s="368" t="str">
        <f t="shared" si="23"/>
        <v/>
      </c>
      <c r="T22" s="371">
        <f t="shared" si="9"/>
        <v>42024</v>
      </c>
      <c r="U22" s="370" t="str">
        <f t="shared" si="18"/>
        <v>mar</v>
      </c>
      <c r="V22" s="365" t="str">
        <f t="shared" si="10"/>
        <v xml:space="preserve"> </v>
      </c>
      <c r="W22" s="368" t="str">
        <f t="shared" si="24"/>
        <v/>
      </c>
      <c r="X22" s="371">
        <f t="shared" si="11"/>
        <v>42055</v>
      </c>
      <c r="Y22" s="370" t="str">
        <f t="shared" si="19"/>
        <v>ven</v>
      </c>
      <c r="Z22" s="365" t="str">
        <f t="shared" si="12"/>
        <v>Vacances</v>
      </c>
      <c r="AB22" s="338">
        <v>18</v>
      </c>
      <c r="AC22" s="338">
        <v>10</v>
      </c>
      <c r="AD22" s="338">
        <v>2014</v>
      </c>
      <c r="AE22" s="339">
        <f t="shared" si="13"/>
        <v>41930</v>
      </c>
      <c r="AF22" s="338" t="s">
        <v>134</v>
      </c>
    </row>
    <row r="23" spans="3:32" x14ac:dyDescent="0.25">
      <c r="C23" s="368" t="str">
        <f t="shared" si="25"/>
        <v/>
      </c>
      <c r="D23" s="369">
        <f t="shared" si="0"/>
        <v>41903</v>
      </c>
      <c r="E23" s="370" t="str">
        <f t="shared" si="14"/>
        <v>dim</v>
      </c>
      <c r="F23" s="365" t="str">
        <f t="shared" si="1"/>
        <v xml:space="preserve"> </v>
      </c>
      <c r="G23" s="368" t="str">
        <f t="shared" si="26"/>
        <v/>
      </c>
      <c r="H23" s="371">
        <f t="shared" si="2"/>
        <v>41933</v>
      </c>
      <c r="I23" s="370" t="str">
        <f t="shared" si="15"/>
        <v>mar</v>
      </c>
      <c r="J23" s="365" t="str">
        <f t="shared" si="3"/>
        <v>Vacances</v>
      </c>
      <c r="K23" s="368" t="str">
        <f t="shared" si="4"/>
        <v/>
      </c>
      <c r="L23" s="371">
        <f t="shared" si="5"/>
        <v>41964</v>
      </c>
      <c r="M23" s="370" t="str">
        <f t="shared" si="16"/>
        <v>ven</v>
      </c>
      <c r="N23" s="365" t="str">
        <f t="shared" si="6"/>
        <v xml:space="preserve"> </v>
      </c>
      <c r="O23" s="368" t="str">
        <f t="shared" si="27"/>
        <v/>
      </c>
      <c r="P23" s="371">
        <f t="shared" si="7"/>
        <v>41994</v>
      </c>
      <c r="Q23" s="370" t="str">
        <f t="shared" si="17"/>
        <v>dim</v>
      </c>
      <c r="R23" s="365" t="str">
        <f t="shared" si="8"/>
        <v>Vacances</v>
      </c>
      <c r="S23" s="368" t="str">
        <f t="shared" si="23"/>
        <v/>
      </c>
      <c r="T23" s="371">
        <f t="shared" si="9"/>
        <v>42025</v>
      </c>
      <c r="U23" s="370" t="str">
        <f t="shared" si="18"/>
        <v>mer</v>
      </c>
      <c r="V23" s="365" t="str">
        <f t="shared" si="10"/>
        <v xml:space="preserve"> </v>
      </c>
      <c r="W23" s="368" t="str">
        <f t="shared" si="24"/>
        <v/>
      </c>
      <c r="X23" s="371">
        <f t="shared" si="11"/>
        <v>42056</v>
      </c>
      <c r="Y23" s="370" t="str">
        <f t="shared" si="19"/>
        <v>sam</v>
      </c>
      <c r="Z23" s="365" t="str">
        <f t="shared" si="12"/>
        <v>Vacances</v>
      </c>
      <c r="AB23" s="338">
        <v>19</v>
      </c>
      <c r="AC23" s="338">
        <v>10</v>
      </c>
      <c r="AD23" s="338">
        <v>2014</v>
      </c>
      <c r="AE23" s="339">
        <f t="shared" si="13"/>
        <v>41931</v>
      </c>
      <c r="AF23" s="338" t="s">
        <v>134</v>
      </c>
    </row>
    <row r="24" spans="3:32" x14ac:dyDescent="0.25">
      <c r="C24" s="368" t="str">
        <f t="shared" si="25"/>
        <v/>
      </c>
      <c r="D24" s="369">
        <f t="shared" si="0"/>
        <v>41904</v>
      </c>
      <c r="E24" s="370" t="str">
        <f t="shared" si="14"/>
        <v>lun</v>
      </c>
      <c r="F24" s="365" t="str">
        <f t="shared" si="1"/>
        <v xml:space="preserve"> </v>
      </c>
      <c r="G24" s="368" t="str">
        <f t="shared" si="26"/>
        <v/>
      </c>
      <c r="H24" s="371">
        <f t="shared" si="2"/>
        <v>41934</v>
      </c>
      <c r="I24" s="370" t="str">
        <f t="shared" si="15"/>
        <v>mer</v>
      </c>
      <c r="J24" s="365" t="str">
        <f t="shared" si="3"/>
        <v>Vacances</v>
      </c>
      <c r="K24" s="368" t="str">
        <f t="shared" si="4"/>
        <v/>
      </c>
      <c r="L24" s="371">
        <f t="shared" si="5"/>
        <v>41965</v>
      </c>
      <c r="M24" s="370" t="str">
        <f t="shared" si="16"/>
        <v>sam</v>
      </c>
      <c r="N24" s="365" t="str">
        <f t="shared" si="6"/>
        <v xml:space="preserve"> </v>
      </c>
      <c r="O24" s="368" t="str">
        <f t="shared" si="27"/>
        <v/>
      </c>
      <c r="P24" s="371">
        <f t="shared" si="7"/>
        <v>41995</v>
      </c>
      <c r="Q24" s="370" t="str">
        <f t="shared" si="17"/>
        <v>lun</v>
      </c>
      <c r="R24" s="365" t="str">
        <f t="shared" si="8"/>
        <v>Vacances</v>
      </c>
      <c r="S24" s="368">
        <f t="shared" si="23"/>
        <v>17</v>
      </c>
      <c r="T24" s="371">
        <f t="shared" si="9"/>
        <v>42026</v>
      </c>
      <c r="U24" s="370" t="str">
        <f t="shared" si="18"/>
        <v>jeu</v>
      </c>
      <c r="V24" s="365" t="str">
        <f t="shared" si="10"/>
        <v xml:space="preserve"> </v>
      </c>
      <c r="W24" s="368" t="str">
        <f t="shared" si="24"/>
        <v/>
      </c>
      <c r="X24" s="371">
        <f t="shared" si="11"/>
        <v>42057</v>
      </c>
      <c r="Y24" s="370" t="str">
        <f t="shared" si="19"/>
        <v>dim</v>
      </c>
      <c r="Z24" s="365" t="str">
        <f t="shared" si="12"/>
        <v>Vacances</v>
      </c>
      <c r="AB24" s="338">
        <v>20</v>
      </c>
      <c r="AC24" s="338">
        <v>10</v>
      </c>
      <c r="AD24" s="338">
        <v>2014</v>
      </c>
      <c r="AE24" s="339">
        <f t="shared" si="13"/>
        <v>41932</v>
      </c>
      <c r="AF24" s="338" t="s">
        <v>134</v>
      </c>
    </row>
    <row r="25" spans="3:32" x14ac:dyDescent="0.25">
      <c r="C25" s="368" t="str">
        <f t="shared" si="25"/>
        <v/>
      </c>
      <c r="D25" s="369">
        <f t="shared" si="0"/>
        <v>41905</v>
      </c>
      <c r="E25" s="370" t="str">
        <f t="shared" si="14"/>
        <v>mar</v>
      </c>
      <c r="F25" s="365" t="str">
        <f t="shared" si="1"/>
        <v xml:space="preserve"> </v>
      </c>
      <c r="G25" s="368" t="str">
        <f>IF(J25="Vacances","",IF(I25="jeu",TRUNC((H25-$D$3)/7)+1,""))</f>
        <v/>
      </c>
      <c r="H25" s="371">
        <f t="shared" si="2"/>
        <v>41935</v>
      </c>
      <c r="I25" s="370" t="str">
        <f t="shared" si="15"/>
        <v>jeu</v>
      </c>
      <c r="J25" s="365" t="str">
        <f t="shared" si="3"/>
        <v>Vacances</v>
      </c>
      <c r="K25" s="368" t="str">
        <f t="shared" si="4"/>
        <v/>
      </c>
      <c r="L25" s="371">
        <f t="shared" si="5"/>
        <v>41966</v>
      </c>
      <c r="M25" s="370" t="str">
        <f t="shared" si="16"/>
        <v>dim</v>
      </c>
      <c r="N25" s="365" t="str">
        <f t="shared" si="6"/>
        <v xml:space="preserve"> </v>
      </c>
      <c r="O25" s="368" t="str">
        <f t="shared" si="27"/>
        <v/>
      </c>
      <c r="P25" s="371">
        <f t="shared" si="7"/>
        <v>41996</v>
      </c>
      <c r="Q25" s="370" t="str">
        <f t="shared" si="17"/>
        <v>mar</v>
      </c>
      <c r="R25" s="365" t="str">
        <f t="shared" si="8"/>
        <v>Vacances</v>
      </c>
      <c r="S25" s="368" t="str">
        <f t="shared" si="23"/>
        <v/>
      </c>
      <c r="T25" s="371">
        <f t="shared" si="9"/>
        <v>42027</v>
      </c>
      <c r="U25" s="370" t="str">
        <f t="shared" si="18"/>
        <v>ven</v>
      </c>
      <c r="V25" s="365" t="str">
        <f t="shared" si="10"/>
        <v xml:space="preserve"> </v>
      </c>
      <c r="W25" s="368" t="str">
        <f t="shared" si="24"/>
        <v/>
      </c>
      <c r="X25" s="371">
        <f t="shared" si="11"/>
        <v>42058</v>
      </c>
      <c r="Y25" s="370" t="str">
        <f t="shared" si="19"/>
        <v>lun</v>
      </c>
      <c r="Z25" s="365" t="str">
        <f t="shared" si="12"/>
        <v>Vacances</v>
      </c>
      <c r="AB25" s="338">
        <v>21</v>
      </c>
      <c r="AC25" s="338">
        <v>10</v>
      </c>
      <c r="AD25" s="338">
        <v>2014</v>
      </c>
      <c r="AE25" s="339">
        <f t="shared" si="13"/>
        <v>41933</v>
      </c>
      <c r="AF25" s="338" t="s">
        <v>134</v>
      </c>
    </row>
    <row r="26" spans="3:32" x14ac:dyDescent="0.25">
      <c r="C26" s="368" t="str">
        <f t="shared" si="25"/>
        <v/>
      </c>
      <c r="D26" s="369">
        <f t="shared" si="0"/>
        <v>41906</v>
      </c>
      <c r="E26" s="370" t="str">
        <f t="shared" si="14"/>
        <v>mer</v>
      </c>
      <c r="F26" s="365" t="str">
        <f t="shared" si="1"/>
        <v xml:space="preserve"> </v>
      </c>
      <c r="G26" s="368" t="str">
        <f t="shared" ref="G26:G32" si="28">IF(J26="Vacances","",IF(I26="jeu",TRUNC((H26-$D$3)/7)+1,""))</f>
        <v/>
      </c>
      <c r="H26" s="371">
        <f t="shared" si="2"/>
        <v>41936</v>
      </c>
      <c r="I26" s="370" t="str">
        <f t="shared" si="15"/>
        <v>ven</v>
      </c>
      <c r="J26" s="365" t="str">
        <f t="shared" si="3"/>
        <v>Vacances</v>
      </c>
      <c r="K26" s="368" t="str">
        <f t="shared" si="4"/>
        <v/>
      </c>
      <c r="L26" s="371">
        <f t="shared" si="5"/>
        <v>41967</v>
      </c>
      <c r="M26" s="370" t="str">
        <f t="shared" si="16"/>
        <v>lun</v>
      </c>
      <c r="N26" s="365" t="str">
        <f t="shared" si="6"/>
        <v xml:space="preserve"> </v>
      </c>
      <c r="O26" s="368" t="str">
        <f t="shared" si="27"/>
        <v/>
      </c>
      <c r="P26" s="371">
        <f t="shared" si="7"/>
        <v>41997</v>
      </c>
      <c r="Q26" s="370" t="str">
        <f t="shared" si="17"/>
        <v>mer</v>
      </c>
      <c r="R26" s="365" t="str">
        <f t="shared" si="8"/>
        <v>Vacances</v>
      </c>
      <c r="S26" s="368" t="str">
        <f t="shared" si="23"/>
        <v/>
      </c>
      <c r="T26" s="371">
        <f t="shared" si="9"/>
        <v>42028</v>
      </c>
      <c r="U26" s="370" t="str">
        <f t="shared" si="18"/>
        <v>sam</v>
      </c>
      <c r="V26" s="365" t="str">
        <f t="shared" si="10"/>
        <v xml:space="preserve"> </v>
      </c>
      <c r="W26" s="368" t="str">
        <f t="shared" si="24"/>
        <v/>
      </c>
      <c r="X26" s="371">
        <f t="shared" si="11"/>
        <v>42059</v>
      </c>
      <c r="Y26" s="370" t="str">
        <f t="shared" si="19"/>
        <v>mar</v>
      </c>
      <c r="Z26" s="365" t="str">
        <f t="shared" si="12"/>
        <v>Vacances</v>
      </c>
      <c r="AB26" s="338">
        <v>22</v>
      </c>
      <c r="AC26" s="338">
        <v>10</v>
      </c>
      <c r="AD26" s="338">
        <v>2014</v>
      </c>
      <c r="AE26" s="339">
        <f t="shared" si="13"/>
        <v>41934</v>
      </c>
      <c r="AF26" s="338" t="s">
        <v>134</v>
      </c>
    </row>
    <row r="27" spans="3:32" x14ac:dyDescent="0.25">
      <c r="C27" s="368">
        <f t="shared" si="25"/>
        <v>4</v>
      </c>
      <c r="D27" s="369">
        <f t="shared" si="0"/>
        <v>41907</v>
      </c>
      <c r="E27" s="370" t="str">
        <f t="shared" si="14"/>
        <v>jeu</v>
      </c>
      <c r="F27" s="365" t="str">
        <f t="shared" si="1"/>
        <v xml:space="preserve"> </v>
      </c>
      <c r="G27" s="368" t="str">
        <f t="shared" si="28"/>
        <v/>
      </c>
      <c r="H27" s="371">
        <f t="shared" si="2"/>
        <v>41937</v>
      </c>
      <c r="I27" s="370" t="str">
        <f t="shared" si="15"/>
        <v>sam</v>
      </c>
      <c r="J27" s="365" t="str">
        <f t="shared" si="3"/>
        <v>Vacances</v>
      </c>
      <c r="K27" s="368" t="str">
        <f t="shared" si="4"/>
        <v/>
      </c>
      <c r="L27" s="371">
        <f t="shared" si="5"/>
        <v>41968</v>
      </c>
      <c r="M27" s="370" t="str">
        <f t="shared" si="16"/>
        <v>mar</v>
      </c>
      <c r="N27" s="365" t="str">
        <f t="shared" si="6"/>
        <v xml:space="preserve"> </v>
      </c>
      <c r="O27" s="368"/>
      <c r="P27" s="372">
        <f t="shared" si="7"/>
        <v>41998</v>
      </c>
      <c r="Q27" s="373" t="str">
        <f t="shared" si="17"/>
        <v>jeu</v>
      </c>
      <c r="R27" s="374" t="str">
        <f t="shared" si="8"/>
        <v>Noël</v>
      </c>
      <c r="S27" s="368" t="str">
        <f t="shared" si="23"/>
        <v/>
      </c>
      <c r="T27" s="371">
        <f t="shared" si="9"/>
        <v>42029</v>
      </c>
      <c r="U27" s="370" t="str">
        <f t="shared" si="18"/>
        <v>dim</v>
      </c>
      <c r="V27" s="365" t="str">
        <f t="shared" si="10"/>
        <v xml:space="preserve"> </v>
      </c>
      <c r="W27" s="368" t="str">
        <f t="shared" si="24"/>
        <v/>
      </c>
      <c r="X27" s="371">
        <f t="shared" si="11"/>
        <v>42060</v>
      </c>
      <c r="Y27" s="370" t="str">
        <f t="shared" si="19"/>
        <v>mer</v>
      </c>
      <c r="Z27" s="365" t="str">
        <f t="shared" si="12"/>
        <v>Vacances</v>
      </c>
      <c r="AB27" s="338">
        <v>23</v>
      </c>
      <c r="AC27" s="338">
        <v>10</v>
      </c>
      <c r="AD27" s="338">
        <v>2014</v>
      </c>
      <c r="AE27" s="339">
        <f t="shared" si="13"/>
        <v>41935</v>
      </c>
      <c r="AF27" s="338" t="s">
        <v>134</v>
      </c>
    </row>
    <row r="28" spans="3:32" x14ac:dyDescent="0.25">
      <c r="C28" s="368" t="str">
        <f t="shared" si="25"/>
        <v/>
      </c>
      <c r="D28" s="369">
        <f t="shared" si="0"/>
        <v>41908</v>
      </c>
      <c r="E28" s="370" t="str">
        <f t="shared" si="14"/>
        <v>ven</v>
      </c>
      <c r="F28" s="365" t="str">
        <f t="shared" si="1"/>
        <v xml:space="preserve"> </v>
      </c>
      <c r="G28" s="368" t="str">
        <f>IF(J28="Vacances","",IF(I28="jeu",TRUNC((H28-$D$3)/7)+1,""))</f>
        <v/>
      </c>
      <c r="H28" s="371">
        <f t="shared" si="2"/>
        <v>41938</v>
      </c>
      <c r="I28" s="370" t="str">
        <f t="shared" si="15"/>
        <v>dim</v>
      </c>
      <c r="J28" s="365" t="str">
        <f t="shared" si="3"/>
        <v>Vacances</v>
      </c>
      <c r="K28" s="368" t="str">
        <f t="shared" si="4"/>
        <v/>
      </c>
      <c r="L28" s="371">
        <f t="shared" si="5"/>
        <v>41969</v>
      </c>
      <c r="M28" s="370" t="str">
        <f t="shared" si="16"/>
        <v>mer</v>
      </c>
      <c r="N28" s="365" t="str">
        <f t="shared" si="6"/>
        <v xml:space="preserve"> </v>
      </c>
      <c r="O28" s="368" t="str">
        <f t="shared" ref="O28:O33" si="29">IF(R28="Vacances","",IF(Q28="jeu",TRUNC((P28-$D$3)/7)-3,""))</f>
        <v/>
      </c>
      <c r="P28" s="371">
        <f t="shared" si="7"/>
        <v>41999</v>
      </c>
      <c r="Q28" s="370" t="str">
        <f t="shared" si="17"/>
        <v>ven</v>
      </c>
      <c r="R28" s="365" t="str">
        <f t="shared" si="8"/>
        <v>Vacances</v>
      </c>
      <c r="S28" s="368" t="str">
        <f t="shared" si="23"/>
        <v/>
      </c>
      <c r="T28" s="371">
        <f t="shared" si="9"/>
        <v>42030</v>
      </c>
      <c r="U28" s="370" t="str">
        <f t="shared" si="18"/>
        <v>lun</v>
      </c>
      <c r="V28" s="365" t="str">
        <f t="shared" si="10"/>
        <v xml:space="preserve"> </v>
      </c>
      <c r="W28" s="368" t="str">
        <f>IF(Z28="Vacances","",IF(Y28="jeu",TRUNC((X28-$D$3)/7)-5,""))</f>
        <v/>
      </c>
      <c r="X28" s="371">
        <f t="shared" si="11"/>
        <v>42061</v>
      </c>
      <c r="Y28" s="370" t="str">
        <f t="shared" si="19"/>
        <v>jeu</v>
      </c>
      <c r="Z28" s="365" t="str">
        <f t="shared" si="12"/>
        <v>Vacances</v>
      </c>
      <c r="AB28" s="338">
        <v>24</v>
      </c>
      <c r="AC28" s="338">
        <v>10</v>
      </c>
      <c r="AD28" s="338">
        <v>2014</v>
      </c>
      <c r="AE28" s="339">
        <f t="shared" si="13"/>
        <v>41936</v>
      </c>
      <c r="AF28" s="338" t="s">
        <v>134</v>
      </c>
    </row>
    <row r="29" spans="3:32" x14ac:dyDescent="0.25">
      <c r="C29" s="368" t="str">
        <f t="shared" si="25"/>
        <v/>
      </c>
      <c r="D29" s="369">
        <f t="shared" si="0"/>
        <v>41909</v>
      </c>
      <c r="E29" s="370" t="str">
        <f t="shared" si="14"/>
        <v>sam</v>
      </c>
      <c r="F29" s="365" t="str">
        <f t="shared" si="1"/>
        <v xml:space="preserve"> </v>
      </c>
      <c r="G29" s="368" t="str">
        <f t="shared" si="28"/>
        <v/>
      </c>
      <c r="H29" s="371">
        <f t="shared" si="2"/>
        <v>41939</v>
      </c>
      <c r="I29" s="370" t="str">
        <f t="shared" si="15"/>
        <v>lun</v>
      </c>
      <c r="J29" s="365" t="str">
        <f t="shared" si="3"/>
        <v>Vacances</v>
      </c>
      <c r="K29" s="368">
        <f>IF(N29="Vacances","",IF(M29="jeu",TRUNC((L29-$D$3)/7)-1,""))</f>
        <v>11</v>
      </c>
      <c r="L29" s="371">
        <f t="shared" si="5"/>
        <v>41970</v>
      </c>
      <c r="M29" s="370" t="str">
        <f t="shared" si="16"/>
        <v>jeu</v>
      </c>
      <c r="N29" s="365" t="str">
        <f t="shared" si="6"/>
        <v xml:space="preserve"> </v>
      </c>
      <c r="O29" s="368" t="str">
        <f t="shared" si="29"/>
        <v/>
      </c>
      <c r="P29" s="371">
        <f t="shared" si="7"/>
        <v>42000</v>
      </c>
      <c r="Q29" s="370" t="str">
        <f t="shared" si="17"/>
        <v>sam</v>
      </c>
      <c r="R29" s="365" t="str">
        <f t="shared" si="8"/>
        <v>Vacances</v>
      </c>
      <c r="S29" s="368" t="str">
        <f t="shared" si="23"/>
        <v/>
      </c>
      <c r="T29" s="371">
        <f t="shared" si="9"/>
        <v>42031</v>
      </c>
      <c r="U29" s="370" t="str">
        <f t="shared" si="18"/>
        <v>mar</v>
      </c>
      <c r="V29" s="365" t="str">
        <f t="shared" si="10"/>
        <v xml:space="preserve"> </v>
      </c>
      <c r="W29" s="368" t="str">
        <f t="shared" si="24"/>
        <v/>
      </c>
      <c r="X29" s="371">
        <f t="shared" si="11"/>
        <v>42062</v>
      </c>
      <c r="Y29" s="370" t="str">
        <f t="shared" si="19"/>
        <v>ven</v>
      </c>
      <c r="Z29" s="365" t="str">
        <f t="shared" si="12"/>
        <v>Vacances</v>
      </c>
      <c r="AB29" s="338">
        <v>25</v>
      </c>
      <c r="AC29" s="338">
        <v>10</v>
      </c>
      <c r="AD29" s="338">
        <v>2014</v>
      </c>
      <c r="AE29" s="339">
        <f t="shared" si="13"/>
        <v>41937</v>
      </c>
      <c r="AF29" s="338" t="s">
        <v>134</v>
      </c>
    </row>
    <row r="30" spans="3:32" x14ac:dyDescent="0.25">
      <c r="C30" s="368" t="str">
        <f t="shared" si="25"/>
        <v/>
      </c>
      <c r="D30" s="369">
        <f t="shared" si="0"/>
        <v>41910</v>
      </c>
      <c r="E30" s="370" t="str">
        <f t="shared" si="14"/>
        <v>dim</v>
      </c>
      <c r="F30" s="365" t="str">
        <f t="shared" si="1"/>
        <v xml:space="preserve"> </v>
      </c>
      <c r="G30" s="368" t="str">
        <f t="shared" si="28"/>
        <v/>
      </c>
      <c r="H30" s="371">
        <f t="shared" si="2"/>
        <v>41940</v>
      </c>
      <c r="I30" s="370" t="str">
        <f t="shared" si="15"/>
        <v>mar</v>
      </c>
      <c r="J30" s="365" t="str">
        <f t="shared" si="3"/>
        <v>Vacances</v>
      </c>
      <c r="K30" s="368" t="str">
        <f t="shared" si="4"/>
        <v/>
      </c>
      <c r="L30" s="371">
        <f t="shared" si="5"/>
        <v>41971</v>
      </c>
      <c r="M30" s="370" t="str">
        <f t="shared" si="16"/>
        <v>ven</v>
      </c>
      <c r="N30" s="365" t="str">
        <f t="shared" si="6"/>
        <v xml:space="preserve"> </v>
      </c>
      <c r="O30" s="368" t="str">
        <f t="shared" si="29"/>
        <v/>
      </c>
      <c r="P30" s="371">
        <f t="shared" si="7"/>
        <v>42001</v>
      </c>
      <c r="Q30" s="370" t="str">
        <f t="shared" si="17"/>
        <v>dim</v>
      </c>
      <c r="R30" s="365" t="str">
        <f t="shared" si="8"/>
        <v>Vacances</v>
      </c>
      <c r="S30" s="368" t="str">
        <f t="shared" si="23"/>
        <v/>
      </c>
      <c r="T30" s="371">
        <f t="shared" si="9"/>
        <v>42032</v>
      </c>
      <c r="U30" s="370" t="str">
        <f t="shared" si="18"/>
        <v>mer</v>
      </c>
      <c r="V30" s="365" t="str">
        <f t="shared" si="10"/>
        <v xml:space="preserve"> </v>
      </c>
      <c r="W30" s="368" t="str">
        <f>IF(Z30="Vacances","",IF(Y30="jeu",TRUNC((X30-$D$3)/7)-3,""))</f>
        <v/>
      </c>
      <c r="X30" s="371">
        <f t="shared" si="11"/>
        <v>42063</v>
      </c>
      <c r="Y30" s="370" t="str">
        <f t="shared" si="19"/>
        <v>sam</v>
      </c>
      <c r="Z30" s="365" t="str">
        <f t="shared" si="12"/>
        <v>Vacances</v>
      </c>
      <c r="AB30" s="338">
        <v>26</v>
      </c>
      <c r="AC30" s="338">
        <v>10</v>
      </c>
      <c r="AD30" s="338">
        <v>2014</v>
      </c>
      <c r="AE30" s="339">
        <f t="shared" si="13"/>
        <v>41938</v>
      </c>
      <c r="AF30" s="338" t="s">
        <v>134</v>
      </c>
    </row>
    <row r="31" spans="3:32" x14ac:dyDescent="0.25">
      <c r="C31" s="368" t="str">
        <f t="shared" si="25"/>
        <v/>
      </c>
      <c r="D31" s="369">
        <f t="shared" si="0"/>
        <v>41911</v>
      </c>
      <c r="E31" s="370" t="str">
        <f t="shared" si="14"/>
        <v>lun</v>
      </c>
      <c r="F31" s="365" t="str">
        <f t="shared" si="1"/>
        <v xml:space="preserve"> </v>
      </c>
      <c r="G31" s="368" t="str">
        <f t="shared" si="28"/>
        <v/>
      </c>
      <c r="H31" s="371">
        <f t="shared" si="2"/>
        <v>41941</v>
      </c>
      <c r="I31" s="370" t="str">
        <f t="shared" si="15"/>
        <v>mer</v>
      </c>
      <c r="J31" s="365" t="str">
        <f t="shared" si="3"/>
        <v>Vacances</v>
      </c>
      <c r="K31" s="368" t="str">
        <f t="shared" si="4"/>
        <v/>
      </c>
      <c r="L31" s="371">
        <f t="shared" si="5"/>
        <v>41972</v>
      </c>
      <c r="M31" s="370" t="str">
        <f t="shared" si="16"/>
        <v>sam</v>
      </c>
      <c r="N31" s="365" t="str">
        <f t="shared" si="6"/>
        <v xml:space="preserve"> </v>
      </c>
      <c r="O31" s="368" t="str">
        <f t="shared" si="29"/>
        <v/>
      </c>
      <c r="P31" s="371">
        <f t="shared" si="7"/>
        <v>42002</v>
      </c>
      <c r="Q31" s="370" t="str">
        <f t="shared" si="17"/>
        <v>lun</v>
      </c>
      <c r="R31" s="365" t="str">
        <f t="shared" si="8"/>
        <v>Vacances</v>
      </c>
      <c r="S31" s="368">
        <f t="shared" si="23"/>
        <v>18</v>
      </c>
      <c r="T31" s="371">
        <f t="shared" si="9"/>
        <v>42033</v>
      </c>
      <c r="U31" s="370" t="str">
        <f t="shared" si="18"/>
        <v>jeu</v>
      </c>
      <c r="V31" s="365" t="str">
        <f t="shared" si="10"/>
        <v xml:space="preserve"> </v>
      </c>
      <c r="W31" s="368" t="str">
        <f t="shared" si="24"/>
        <v/>
      </c>
      <c r="X31" s="375" t="str">
        <f>IF(DAY(X30+1)=29,X30+1,"")</f>
        <v/>
      </c>
      <c r="Y31" s="376" t="str">
        <f t="shared" si="19"/>
        <v/>
      </c>
      <c r="Z31" s="365" t="str">
        <f t="shared" si="12"/>
        <v xml:space="preserve"> </v>
      </c>
      <c r="AB31" s="338">
        <v>27</v>
      </c>
      <c r="AC31" s="338">
        <v>10</v>
      </c>
      <c r="AD31" s="338">
        <v>2014</v>
      </c>
      <c r="AE31" s="339">
        <f t="shared" si="13"/>
        <v>41939</v>
      </c>
      <c r="AF31" s="338" t="s">
        <v>134</v>
      </c>
    </row>
    <row r="32" spans="3:32" x14ac:dyDescent="0.25">
      <c r="C32" s="368" t="str">
        <f t="shared" si="25"/>
        <v/>
      </c>
      <c r="D32" s="369">
        <f t="shared" si="0"/>
        <v>41912</v>
      </c>
      <c r="E32" s="370" t="str">
        <f t="shared" si="14"/>
        <v>mar</v>
      </c>
      <c r="F32" s="365" t="str">
        <f t="shared" si="1"/>
        <v xml:space="preserve"> </v>
      </c>
      <c r="G32" s="368" t="str">
        <f t="shared" si="28"/>
        <v/>
      </c>
      <c r="H32" s="371">
        <f t="shared" si="2"/>
        <v>41942</v>
      </c>
      <c r="I32" s="370" t="str">
        <f t="shared" si="15"/>
        <v>jeu</v>
      </c>
      <c r="J32" s="365" t="str">
        <f t="shared" si="3"/>
        <v>Vacances</v>
      </c>
      <c r="K32" s="368" t="str">
        <f t="shared" si="4"/>
        <v/>
      </c>
      <c r="L32" s="371">
        <f t="shared" si="5"/>
        <v>41973</v>
      </c>
      <c r="M32" s="370" t="str">
        <f t="shared" si="16"/>
        <v>dim</v>
      </c>
      <c r="N32" s="365" t="str">
        <f t="shared" si="6"/>
        <v xml:space="preserve"> </v>
      </c>
      <c r="O32" s="368" t="str">
        <f t="shared" si="29"/>
        <v/>
      </c>
      <c r="P32" s="371">
        <f t="shared" si="7"/>
        <v>42003</v>
      </c>
      <c r="Q32" s="370" t="str">
        <f t="shared" si="17"/>
        <v>mar</v>
      </c>
      <c r="R32" s="365" t="str">
        <f t="shared" si="8"/>
        <v>Vacances</v>
      </c>
      <c r="S32" s="368" t="str">
        <f>IF(V32="Vacances","",IF(U32="jeu",TRUNC((T32-$D$3)/7)-3,""))</f>
        <v/>
      </c>
      <c r="T32" s="371">
        <f t="shared" si="9"/>
        <v>42034</v>
      </c>
      <c r="U32" s="370" t="str">
        <f t="shared" si="18"/>
        <v>ven</v>
      </c>
      <c r="V32" s="365" t="str">
        <f t="shared" si="10"/>
        <v xml:space="preserve"> </v>
      </c>
      <c r="W32" s="368" t="str">
        <f t="shared" ref="W32:W33" si="30">IF(Y32="jeu", TRUNC((X32-$D$3)/7)+1, "")</f>
        <v/>
      </c>
      <c r="X32" s="375"/>
      <c r="Y32" s="370"/>
      <c r="Z32" s="365"/>
      <c r="AB32" s="338">
        <v>28</v>
      </c>
      <c r="AC32" s="338">
        <v>10</v>
      </c>
      <c r="AD32" s="338">
        <v>2014</v>
      </c>
      <c r="AE32" s="339">
        <f t="shared" si="13"/>
        <v>41940</v>
      </c>
      <c r="AF32" s="338" t="s">
        <v>134</v>
      </c>
    </row>
    <row r="33" spans="2:38" ht="15.75" thickBot="1" x14ac:dyDescent="0.3">
      <c r="C33" s="377"/>
      <c r="D33" s="378"/>
      <c r="E33" s="379"/>
      <c r="F33" s="380"/>
      <c r="G33" s="377"/>
      <c r="H33" s="381">
        <f t="shared" si="2"/>
        <v>41943</v>
      </c>
      <c r="I33" s="379" t="str">
        <f t="shared" si="15"/>
        <v>ven</v>
      </c>
      <c r="J33" s="380" t="str">
        <f t="shared" si="3"/>
        <v>Vacances</v>
      </c>
      <c r="K33" s="377" t="str">
        <f t="shared" ref="K33" si="31">IF(M33="jeu", TRUNC((L33-$D$3)/7)+1, "")</f>
        <v/>
      </c>
      <c r="L33" s="382"/>
      <c r="M33" s="379"/>
      <c r="N33" s="380"/>
      <c r="O33" s="377" t="str">
        <f t="shared" si="29"/>
        <v/>
      </c>
      <c r="P33" s="381">
        <f t="shared" si="7"/>
        <v>42004</v>
      </c>
      <c r="Q33" s="379" t="str">
        <f t="shared" si="17"/>
        <v>mer</v>
      </c>
      <c r="R33" s="380" t="str">
        <f t="shared" si="8"/>
        <v>Vacances</v>
      </c>
      <c r="S33" s="377" t="str">
        <f t="shared" si="23"/>
        <v/>
      </c>
      <c r="T33" s="381">
        <f t="shared" si="9"/>
        <v>42035</v>
      </c>
      <c r="U33" s="379" t="str">
        <f t="shared" si="18"/>
        <v>sam</v>
      </c>
      <c r="V33" s="380" t="str">
        <f t="shared" si="10"/>
        <v xml:space="preserve"> </v>
      </c>
      <c r="W33" s="377" t="str">
        <f t="shared" si="30"/>
        <v/>
      </c>
      <c r="X33" s="382"/>
      <c r="Y33" s="379"/>
      <c r="Z33" s="380"/>
      <c r="AB33" s="338">
        <v>29</v>
      </c>
      <c r="AC33" s="338">
        <v>10</v>
      </c>
      <c r="AD33" s="338">
        <v>2014</v>
      </c>
      <c r="AE33" s="339">
        <f t="shared" si="13"/>
        <v>41941</v>
      </c>
      <c r="AF33" s="338" t="s">
        <v>134</v>
      </c>
    </row>
    <row r="34" spans="2:38" s="334" customFormat="1" ht="15.75" thickBot="1" x14ac:dyDescent="0.3">
      <c r="C34" s="346"/>
      <c r="D34" s="347"/>
      <c r="E34" s="335"/>
      <c r="F34" s="335"/>
      <c r="G34" s="346"/>
      <c r="H34" s="335"/>
      <c r="I34" s="335"/>
      <c r="J34" s="335"/>
      <c r="K34" s="346"/>
      <c r="L34" s="335"/>
      <c r="M34" s="335"/>
      <c r="N34" s="335"/>
      <c r="O34" s="346"/>
      <c r="P34" s="335"/>
      <c r="Q34" s="335"/>
      <c r="R34" s="335"/>
      <c r="S34" s="346"/>
      <c r="T34" s="335"/>
      <c r="U34" s="335"/>
      <c r="V34" s="335"/>
      <c r="W34" s="346"/>
      <c r="X34" s="335"/>
      <c r="Y34" s="335"/>
      <c r="Z34" s="335"/>
      <c r="AB34" s="348">
        <v>30</v>
      </c>
      <c r="AC34" s="348">
        <v>10</v>
      </c>
      <c r="AD34" s="348">
        <v>2014</v>
      </c>
      <c r="AE34" s="349">
        <f t="shared" si="13"/>
        <v>41942</v>
      </c>
      <c r="AF34" s="348" t="s">
        <v>134</v>
      </c>
    </row>
    <row r="35" spans="2:38" ht="15.75" thickBot="1" x14ac:dyDescent="0.3">
      <c r="C35" s="467" t="s">
        <v>150</v>
      </c>
      <c r="D35" s="468"/>
      <c r="E35" s="468"/>
      <c r="F35" s="383">
        <f>Z2</f>
        <v>2015</v>
      </c>
      <c r="G35" s="464" t="s">
        <v>151</v>
      </c>
      <c r="H35" s="466"/>
      <c r="I35" s="466"/>
      <c r="J35" s="361">
        <f>Z2</f>
        <v>2015</v>
      </c>
      <c r="K35" s="464" t="s">
        <v>152</v>
      </c>
      <c r="L35" s="465"/>
      <c r="M35" s="465"/>
      <c r="N35" s="383">
        <f>Z2</f>
        <v>2015</v>
      </c>
      <c r="O35" s="464" t="s">
        <v>153</v>
      </c>
      <c r="P35" s="466"/>
      <c r="Q35" s="466"/>
      <c r="R35" s="361">
        <f>Z2</f>
        <v>2015</v>
      </c>
      <c r="S35" s="464" t="s">
        <v>154</v>
      </c>
      <c r="T35" s="465"/>
      <c r="U35" s="465"/>
      <c r="V35" s="383">
        <f>Z2</f>
        <v>2015</v>
      </c>
      <c r="W35" s="464" t="s">
        <v>155</v>
      </c>
      <c r="X35" s="465"/>
      <c r="Y35" s="465"/>
      <c r="Z35" s="383">
        <f>Z2</f>
        <v>2015</v>
      </c>
      <c r="AB35" s="338">
        <v>31</v>
      </c>
      <c r="AC35" s="338">
        <v>10</v>
      </c>
      <c r="AD35" s="338">
        <v>2014</v>
      </c>
      <c r="AE35" s="339">
        <f t="shared" si="13"/>
        <v>41943</v>
      </c>
      <c r="AF35" s="338" t="s">
        <v>134</v>
      </c>
    </row>
    <row r="36" spans="2:38" x14ac:dyDescent="0.25">
      <c r="C36" s="362" t="str">
        <f>IF(F36="Vacances","",IF(E36="jeu",TRUNC((D36-$D$3)/7)-5,""))</f>
        <v/>
      </c>
      <c r="D36" s="366">
        <f>IF(X31="",X30+1,B31+1)</f>
        <v>42064</v>
      </c>
      <c r="E36" s="364" t="str">
        <f>TEXT(D37-1,"jjj")</f>
        <v>dim</v>
      </c>
      <c r="F36" s="367" t="str">
        <f t="shared" ref="F36:F66" si="32">IF(ISERROR(VLOOKUP(D36, Source, 2, 0)), " ", VLOOKUP(D36, Source, 2, 0))</f>
        <v>Vacances</v>
      </c>
      <c r="G36" s="362" t="str">
        <f>IF(J36="Vacances","",IF(I36="jeu",TRUNC((H36-$D$3)/7)-5,""))</f>
        <v/>
      </c>
      <c r="H36" s="366">
        <f t="shared" ref="H36:H65" si="33">DATE(Choix_années+1,4,ROW()-35)</f>
        <v>42095</v>
      </c>
      <c r="I36" s="364" t="str">
        <f>TEXT(H36,"jjj")</f>
        <v>mer</v>
      </c>
      <c r="J36" s="365" t="str">
        <f t="shared" ref="J36:J65" si="34">IF(ISERROR(VLOOKUP(H36, Source, 2, 0)), " ", VLOOKUP(H36, Source, 2, 0))</f>
        <v xml:space="preserve"> </v>
      </c>
      <c r="K36" s="384" t="str">
        <f>IF(N36="Vacances","",IF(N37="Vacances", "", IF(M36="jeu",TRUNC((L36-$D$3)/7)-7,"")))</f>
        <v/>
      </c>
      <c r="L36" s="366">
        <f t="shared" ref="L36:L66" si="35">DATE(Choix_années+1,5,ROW()-35)</f>
        <v>42125</v>
      </c>
      <c r="M36" s="364" t="str">
        <f>TEXT(L36,"jjj")</f>
        <v>ven</v>
      </c>
      <c r="N36" s="385" t="str">
        <f t="shared" ref="N36:N66" si="36">IF(ISERROR(VLOOKUP(L36, Source, 2, 0)), " ", VLOOKUP(L36, Source, 2, 0))</f>
        <v>Férié</v>
      </c>
      <c r="O36" s="386" t="str">
        <f>IF(R36="Vacances","",IF(Q36="jeu",TRUNC((P36-$D$3)/7)-7,""))</f>
        <v/>
      </c>
      <c r="P36" s="366">
        <f t="shared" ref="P36:P65" si="37">DATE(Choix_années+1,6,ROW()-35)</f>
        <v>42156</v>
      </c>
      <c r="Q36" s="364" t="str">
        <f>TEXT(P36,"jjj")</f>
        <v>lun</v>
      </c>
      <c r="R36" s="365" t="str">
        <f t="shared" ref="R36:R65" si="38">IF(ISERROR(VLOOKUP(P36, Source, 2, 0)), " ", VLOOKUP(P36, Source, 2, 0))</f>
        <v xml:space="preserve"> </v>
      </c>
      <c r="S36" s="362" t="str">
        <f>IF(V36="Vacances","",IF(U36="jeu",TRUNC((T36-$D$3)/7)-7,""))</f>
        <v/>
      </c>
      <c r="T36" s="366">
        <f t="shared" ref="T36:T66" si="39">DATE(Choix_années+1,7,ROW()-35)</f>
        <v>42186</v>
      </c>
      <c r="U36" s="364" t="str">
        <f>TEXT(T36,"jjj")</f>
        <v>mer</v>
      </c>
      <c r="V36" s="367" t="str">
        <f t="shared" ref="V36:V48" si="40">IF(ISERROR(VLOOKUP(T36, Source, 2, 0)), " ", VLOOKUP(T36, Source, 2, 0))</f>
        <v xml:space="preserve"> </v>
      </c>
      <c r="W36" s="362" t="str">
        <f>IF(Y36="jeu", TRUNC((X36-$D$3)/7)+1, "")</f>
        <v/>
      </c>
      <c r="X36" s="366">
        <f t="shared" ref="X36:X66" si="41">DATE(Choix_années+1,8,ROW()-35)</f>
        <v>42217</v>
      </c>
      <c r="Y36" s="364" t="str">
        <f>TEXT(X36,"jjj")</f>
        <v>sam</v>
      </c>
      <c r="Z36" s="367" t="str">
        <f t="shared" ref="Z36:Z49" si="42">IF(ISERROR(VLOOKUP(X36, Source, 2, 0)), " ", VLOOKUP(X36, Source, 2, 0))</f>
        <v>Vacances</v>
      </c>
      <c r="AB36" s="338">
        <v>1</v>
      </c>
      <c r="AC36" s="338">
        <v>11</v>
      </c>
      <c r="AD36" s="338">
        <v>2014</v>
      </c>
      <c r="AE36" s="339">
        <f t="shared" si="13"/>
        <v>41944</v>
      </c>
      <c r="AF36" s="338" t="s">
        <v>134</v>
      </c>
    </row>
    <row r="37" spans="2:38" x14ac:dyDescent="0.25">
      <c r="C37" s="368" t="str">
        <f>IF(F37="Vacances","",IF(E37="jeu",TRUNC((D37-$D$3)/7)-5,""))</f>
        <v/>
      </c>
      <c r="D37" s="371">
        <f t="shared" ref="D37:D66" si="43">DATE(Choix_années+1,3,ROW()-35)</f>
        <v>42065</v>
      </c>
      <c r="E37" s="370" t="str">
        <f t="shared" ref="E37:E66" si="44">TEXT(D37,"jjj")</f>
        <v>lun</v>
      </c>
      <c r="F37" s="365" t="str">
        <f t="shared" si="32"/>
        <v xml:space="preserve"> </v>
      </c>
      <c r="G37" s="368">
        <f>IF(J37="Vacances","",IF(I37="jeu",TRUNC((H37-$D$3)/7)-5,""))</f>
        <v>25</v>
      </c>
      <c r="H37" s="371">
        <f t="shared" si="33"/>
        <v>42096</v>
      </c>
      <c r="I37" s="370" t="str">
        <f t="shared" ref="I37:I65" si="45">TEXT(H37,"jjj")</f>
        <v>jeu</v>
      </c>
      <c r="J37" s="365" t="str">
        <f t="shared" si="34"/>
        <v xml:space="preserve"> </v>
      </c>
      <c r="K37" s="387" t="str">
        <f t="shared" ref="K37:K66" si="46">IF(N37="Vacances","",IF(M37="jeu",TRUNC((L37-$D$3)/7)-7,""))</f>
        <v/>
      </c>
      <c r="L37" s="371">
        <f t="shared" si="35"/>
        <v>42126</v>
      </c>
      <c r="M37" s="370" t="str">
        <f t="shared" ref="M37:M66" si="47">TEXT(L37,"jjj")</f>
        <v>sam</v>
      </c>
      <c r="N37" s="388" t="str">
        <f t="shared" si="36"/>
        <v>Vacances</v>
      </c>
      <c r="O37" s="389" t="str">
        <f>IF(R37="Vacances","",IF(Q37="jeu",TRUNC((P37-$D$3)/7)-7,""))</f>
        <v/>
      </c>
      <c r="P37" s="371">
        <f t="shared" si="37"/>
        <v>42157</v>
      </c>
      <c r="Q37" s="370" t="str">
        <f t="shared" ref="Q37:Q65" si="48">TEXT(P37,"jjj")</f>
        <v>mar</v>
      </c>
      <c r="R37" s="365" t="str">
        <f t="shared" si="38"/>
        <v xml:space="preserve"> </v>
      </c>
      <c r="S37" s="368">
        <f>IF(V37="Vacances","",IF(U37="jeu",TRUNC((T37-$D$3)/7)-7,""))</f>
        <v>36</v>
      </c>
      <c r="T37" s="371">
        <f t="shared" si="39"/>
        <v>42187</v>
      </c>
      <c r="U37" s="370" t="str">
        <f t="shared" ref="U37:U66" si="49">TEXT(T37,"jjj")</f>
        <v>jeu</v>
      </c>
      <c r="V37" s="365" t="str">
        <f t="shared" si="40"/>
        <v xml:space="preserve"> </v>
      </c>
      <c r="W37" s="368" t="str">
        <f>IF(Y37="jeu", TRUNC((X37-$D$3)/7)+1, "")</f>
        <v/>
      </c>
      <c r="X37" s="371">
        <f t="shared" si="41"/>
        <v>42218</v>
      </c>
      <c r="Y37" s="370" t="str">
        <f t="shared" ref="Y37:Y66" si="50">TEXT(X37,"jjj")</f>
        <v>dim</v>
      </c>
      <c r="Z37" s="365" t="str">
        <f t="shared" si="42"/>
        <v>Vacances</v>
      </c>
      <c r="AB37" s="338">
        <v>2</v>
      </c>
      <c r="AC37" s="338">
        <v>11</v>
      </c>
      <c r="AD37" s="338">
        <v>2014</v>
      </c>
      <c r="AE37" s="339">
        <f t="shared" si="13"/>
        <v>41945</v>
      </c>
      <c r="AF37" s="338" t="s">
        <v>134</v>
      </c>
    </row>
    <row r="38" spans="2:38" x14ac:dyDescent="0.25">
      <c r="C38" s="368" t="str">
        <f t="shared" ref="C38:C66" si="51">IF(F38="Vacances","",IF(E38="jeu",TRUNC((D38-$D$3)/7)-5,""))</f>
        <v/>
      </c>
      <c r="D38" s="371">
        <f t="shared" si="43"/>
        <v>42066</v>
      </c>
      <c r="E38" s="370" t="str">
        <f t="shared" si="44"/>
        <v>mar</v>
      </c>
      <c r="F38" s="365" t="str">
        <f t="shared" si="32"/>
        <v xml:space="preserve"> </v>
      </c>
      <c r="G38" s="368" t="str">
        <f t="shared" ref="G38:G64" si="52">IF(J38="Vacances","",IF(I38="jeu",TRUNC((H38-$D$3)/7)-5,""))</f>
        <v/>
      </c>
      <c r="H38" s="371">
        <f t="shared" si="33"/>
        <v>42097</v>
      </c>
      <c r="I38" s="370" t="str">
        <f t="shared" si="45"/>
        <v>ven</v>
      </c>
      <c r="J38" s="365" t="str">
        <f t="shared" si="34"/>
        <v xml:space="preserve"> </v>
      </c>
      <c r="K38" s="387" t="str">
        <f t="shared" si="46"/>
        <v/>
      </c>
      <c r="L38" s="371">
        <f t="shared" si="35"/>
        <v>42127</v>
      </c>
      <c r="M38" s="370" t="str">
        <f t="shared" si="47"/>
        <v>dim</v>
      </c>
      <c r="N38" s="388" t="str">
        <f t="shared" si="36"/>
        <v>Vacances</v>
      </c>
      <c r="O38" s="389" t="str">
        <f t="shared" ref="O38:O65" si="53">IF(R38="Vacances","",IF(Q38="jeu",TRUNC((P38-$D$3)/7)-7,""))</f>
        <v/>
      </c>
      <c r="P38" s="371">
        <f t="shared" si="37"/>
        <v>42158</v>
      </c>
      <c r="Q38" s="370" t="str">
        <f t="shared" si="48"/>
        <v>mer</v>
      </c>
      <c r="R38" s="365" t="str">
        <f t="shared" si="38"/>
        <v xml:space="preserve"> </v>
      </c>
      <c r="S38" s="368" t="str">
        <f t="shared" ref="S38:S42" si="54">IF(V38="Vacances","",IF(U38="jeu",TRUNC((T38-$D$3)/7)-7,""))</f>
        <v/>
      </c>
      <c r="T38" s="371">
        <f t="shared" si="39"/>
        <v>42188</v>
      </c>
      <c r="U38" s="370" t="str">
        <f t="shared" si="49"/>
        <v>ven</v>
      </c>
      <c r="V38" s="365" t="str">
        <f t="shared" si="40"/>
        <v xml:space="preserve"> </v>
      </c>
      <c r="W38" s="368"/>
      <c r="X38" s="371">
        <f t="shared" si="41"/>
        <v>42219</v>
      </c>
      <c r="Y38" s="370" t="str">
        <f t="shared" si="50"/>
        <v>lun</v>
      </c>
      <c r="Z38" s="365" t="str">
        <f t="shared" si="42"/>
        <v>Vacances</v>
      </c>
      <c r="AB38" s="338" t="str">
        <f>IF($AI$2=1,"7",IF($AI$2=2,"21",IF($AI$2=3,"14")))</f>
        <v>14</v>
      </c>
      <c r="AC38" s="338">
        <v>2</v>
      </c>
      <c r="AD38" s="338">
        <v>2015</v>
      </c>
      <c r="AE38" s="339">
        <f t="shared" si="13"/>
        <v>42049</v>
      </c>
      <c r="AF38" s="338" t="s">
        <v>134</v>
      </c>
    </row>
    <row r="39" spans="2:38" x14ac:dyDescent="0.25">
      <c r="C39" s="368" t="str">
        <f t="shared" si="51"/>
        <v/>
      </c>
      <c r="D39" s="371">
        <f t="shared" si="43"/>
        <v>42067</v>
      </c>
      <c r="E39" s="370" t="str">
        <f t="shared" si="44"/>
        <v>mer</v>
      </c>
      <c r="F39" s="365" t="str">
        <f t="shared" si="32"/>
        <v xml:space="preserve"> </v>
      </c>
      <c r="G39" s="368" t="str">
        <f t="shared" si="52"/>
        <v/>
      </c>
      <c r="H39" s="371">
        <f t="shared" si="33"/>
        <v>42098</v>
      </c>
      <c r="I39" s="370" t="str">
        <f t="shared" si="45"/>
        <v>sam</v>
      </c>
      <c r="J39" s="365" t="str">
        <f t="shared" si="34"/>
        <v xml:space="preserve"> </v>
      </c>
      <c r="K39" s="387" t="str">
        <f t="shared" si="46"/>
        <v/>
      </c>
      <c r="L39" s="371">
        <f t="shared" si="35"/>
        <v>42128</v>
      </c>
      <c r="M39" s="370" t="str">
        <f t="shared" si="47"/>
        <v>lun</v>
      </c>
      <c r="N39" s="388" t="str">
        <f t="shared" si="36"/>
        <v xml:space="preserve"> </v>
      </c>
      <c r="O39" s="389">
        <f t="shared" si="53"/>
        <v>32</v>
      </c>
      <c r="P39" s="371">
        <f t="shared" si="37"/>
        <v>42159</v>
      </c>
      <c r="Q39" s="370" t="str">
        <f t="shared" si="48"/>
        <v>jeu</v>
      </c>
      <c r="R39" s="365" t="str">
        <f t="shared" si="38"/>
        <v xml:space="preserve"> </v>
      </c>
      <c r="S39" s="368" t="str">
        <f t="shared" si="54"/>
        <v/>
      </c>
      <c r="T39" s="371">
        <f t="shared" si="39"/>
        <v>42189</v>
      </c>
      <c r="U39" s="370" t="str">
        <f t="shared" si="49"/>
        <v>sam</v>
      </c>
      <c r="V39" s="365" t="str">
        <f t="shared" si="40"/>
        <v>Vacances</v>
      </c>
      <c r="W39" s="368"/>
      <c r="X39" s="371">
        <f t="shared" si="41"/>
        <v>42220</v>
      </c>
      <c r="Y39" s="370" t="str">
        <f t="shared" si="50"/>
        <v>mar</v>
      </c>
      <c r="Z39" s="365" t="str">
        <f t="shared" si="42"/>
        <v>Vacances</v>
      </c>
      <c r="AB39" s="338">
        <f>AB38+1</f>
        <v>15</v>
      </c>
      <c r="AC39" s="338">
        <v>2</v>
      </c>
      <c r="AD39" s="338">
        <v>2015</v>
      </c>
      <c r="AE39" s="339">
        <f t="shared" si="13"/>
        <v>42050</v>
      </c>
      <c r="AF39" s="338" t="s">
        <v>134</v>
      </c>
    </row>
    <row r="40" spans="2:38" x14ac:dyDescent="0.25">
      <c r="C40" s="368">
        <f>IF(F40="Vacances","",IF(E40="jeu",TRUNC((D40-$D$3)/7)-5,""))</f>
        <v>21</v>
      </c>
      <c r="D40" s="371">
        <f t="shared" si="43"/>
        <v>42068</v>
      </c>
      <c r="E40" s="370" t="str">
        <f t="shared" si="44"/>
        <v>jeu</v>
      </c>
      <c r="F40" s="365" t="str">
        <f t="shared" si="32"/>
        <v xml:space="preserve"> </v>
      </c>
      <c r="G40" s="368" t="str">
        <f t="shared" si="52"/>
        <v/>
      </c>
      <c r="H40" s="371">
        <f t="shared" si="33"/>
        <v>42099</v>
      </c>
      <c r="I40" s="370" t="str">
        <f t="shared" si="45"/>
        <v>dim</v>
      </c>
      <c r="J40" s="365" t="str">
        <f t="shared" si="34"/>
        <v xml:space="preserve"> </v>
      </c>
      <c r="K40" s="387" t="str">
        <f>IF(N40="Vacances","",IF(N41="Vacances", "", IF(M40="jeu",TRUNC((L36-$D$3)/7)-6,"")))</f>
        <v/>
      </c>
      <c r="L40" s="371">
        <f t="shared" si="35"/>
        <v>42129</v>
      </c>
      <c r="M40" s="370" t="str">
        <f t="shared" si="47"/>
        <v>mar</v>
      </c>
      <c r="N40" s="388" t="str">
        <f t="shared" si="36"/>
        <v xml:space="preserve"> </v>
      </c>
      <c r="O40" s="389" t="str">
        <f t="shared" si="53"/>
        <v/>
      </c>
      <c r="P40" s="371">
        <f t="shared" si="37"/>
        <v>42160</v>
      </c>
      <c r="Q40" s="370" t="str">
        <f t="shared" si="48"/>
        <v>ven</v>
      </c>
      <c r="R40" s="365" t="str">
        <f t="shared" si="38"/>
        <v xml:space="preserve"> </v>
      </c>
      <c r="S40" s="368" t="str">
        <f t="shared" si="54"/>
        <v/>
      </c>
      <c r="T40" s="371">
        <f t="shared" si="39"/>
        <v>42190</v>
      </c>
      <c r="U40" s="370" t="str">
        <f t="shared" si="49"/>
        <v>dim</v>
      </c>
      <c r="V40" s="365" t="str">
        <f t="shared" si="40"/>
        <v>Vacances</v>
      </c>
      <c r="W40" s="368"/>
      <c r="X40" s="371">
        <f t="shared" si="41"/>
        <v>42221</v>
      </c>
      <c r="Y40" s="370" t="str">
        <f t="shared" si="50"/>
        <v>mer</v>
      </c>
      <c r="Z40" s="365" t="str">
        <f t="shared" si="42"/>
        <v>Vacances</v>
      </c>
      <c r="AB40" s="338">
        <f t="shared" ref="AB40:AB53" si="55">AB39+1</f>
        <v>16</v>
      </c>
      <c r="AC40" s="338">
        <v>2</v>
      </c>
      <c r="AD40" s="338">
        <v>2015</v>
      </c>
      <c r="AE40" s="339">
        <f t="shared" si="13"/>
        <v>42051</v>
      </c>
      <c r="AF40" s="338" t="s">
        <v>134</v>
      </c>
      <c r="AL40" s="345"/>
    </row>
    <row r="41" spans="2:38" x14ac:dyDescent="0.25">
      <c r="B41" s="345"/>
      <c r="C41" s="368" t="str">
        <f t="shared" si="51"/>
        <v/>
      </c>
      <c r="D41" s="371">
        <f t="shared" si="43"/>
        <v>42069</v>
      </c>
      <c r="E41" s="370" t="str">
        <f t="shared" si="44"/>
        <v>ven</v>
      </c>
      <c r="F41" s="365" t="str">
        <f t="shared" si="32"/>
        <v xml:space="preserve"> </v>
      </c>
      <c r="G41" s="368" t="str">
        <f t="shared" si="52"/>
        <v/>
      </c>
      <c r="H41" s="371">
        <f t="shared" si="33"/>
        <v>42100</v>
      </c>
      <c r="I41" s="370" t="str">
        <f t="shared" si="45"/>
        <v>lun</v>
      </c>
      <c r="J41" s="365" t="str">
        <f t="shared" si="34"/>
        <v>Férié</v>
      </c>
      <c r="K41" s="387" t="str">
        <f t="shared" si="46"/>
        <v/>
      </c>
      <c r="L41" s="371">
        <f t="shared" si="35"/>
        <v>42130</v>
      </c>
      <c r="M41" s="370" t="str">
        <f t="shared" si="47"/>
        <v>mer</v>
      </c>
      <c r="N41" s="388" t="str">
        <f t="shared" si="36"/>
        <v xml:space="preserve"> </v>
      </c>
      <c r="O41" s="389" t="str">
        <f t="shared" si="53"/>
        <v/>
      </c>
      <c r="P41" s="371">
        <f t="shared" si="37"/>
        <v>42161</v>
      </c>
      <c r="Q41" s="370" t="str">
        <f t="shared" si="48"/>
        <v>sam</v>
      </c>
      <c r="R41" s="365" t="str">
        <f t="shared" si="38"/>
        <v xml:space="preserve"> </v>
      </c>
      <c r="S41" s="368" t="str">
        <f t="shared" si="54"/>
        <v/>
      </c>
      <c r="T41" s="371">
        <f t="shared" si="39"/>
        <v>42191</v>
      </c>
      <c r="U41" s="370" t="str">
        <f t="shared" si="49"/>
        <v>lun</v>
      </c>
      <c r="V41" s="365" t="str">
        <f t="shared" si="40"/>
        <v>Vacances</v>
      </c>
      <c r="W41" s="368"/>
      <c r="X41" s="371">
        <f t="shared" si="41"/>
        <v>42222</v>
      </c>
      <c r="Y41" s="370" t="str">
        <f t="shared" si="50"/>
        <v>jeu</v>
      </c>
      <c r="Z41" s="365" t="str">
        <f t="shared" si="42"/>
        <v>Vacances</v>
      </c>
      <c r="AB41" s="338">
        <f t="shared" si="55"/>
        <v>17</v>
      </c>
      <c r="AC41" s="338">
        <v>2</v>
      </c>
      <c r="AD41" s="338">
        <v>2015</v>
      </c>
      <c r="AE41" s="339">
        <f t="shared" si="13"/>
        <v>42052</v>
      </c>
      <c r="AF41" s="338" t="s">
        <v>134</v>
      </c>
    </row>
    <row r="42" spans="2:38" x14ac:dyDescent="0.25">
      <c r="B42" s="345"/>
      <c r="C42" s="368" t="str">
        <f t="shared" si="51"/>
        <v/>
      </c>
      <c r="D42" s="371">
        <f t="shared" si="43"/>
        <v>42070</v>
      </c>
      <c r="E42" s="370" t="str">
        <f t="shared" si="44"/>
        <v>sam</v>
      </c>
      <c r="F42" s="365" t="str">
        <f t="shared" si="32"/>
        <v xml:space="preserve"> </v>
      </c>
      <c r="G42" s="368" t="str">
        <f t="shared" si="52"/>
        <v/>
      </c>
      <c r="H42" s="371">
        <f t="shared" si="33"/>
        <v>42101</v>
      </c>
      <c r="I42" s="370" t="str">
        <f t="shared" si="45"/>
        <v>mar</v>
      </c>
      <c r="J42" s="365" t="str">
        <f t="shared" si="34"/>
        <v xml:space="preserve"> </v>
      </c>
      <c r="K42" s="387">
        <f t="shared" si="46"/>
        <v>28</v>
      </c>
      <c r="L42" s="371">
        <f t="shared" si="35"/>
        <v>42131</v>
      </c>
      <c r="M42" s="370" t="str">
        <f t="shared" si="47"/>
        <v>jeu</v>
      </c>
      <c r="N42" s="388" t="str">
        <f t="shared" si="36"/>
        <v xml:space="preserve"> </v>
      </c>
      <c r="O42" s="389" t="str">
        <f t="shared" si="53"/>
        <v/>
      </c>
      <c r="P42" s="371">
        <f t="shared" si="37"/>
        <v>42162</v>
      </c>
      <c r="Q42" s="370" t="str">
        <f t="shared" si="48"/>
        <v>dim</v>
      </c>
      <c r="R42" s="365" t="str">
        <f t="shared" si="38"/>
        <v xml:space="preserve"> </v>
      </c>
      <c r="S42" s="368" t="str">
        <f t="shared" si="54"/>
        <v/>
      </c>
      <c r="T42" s="371">
        <f t="shared" si="39"/>
        <v>42192</v>
      </c>
      <c r="U42" s="370" t="str">
        <f t="shared" si="49"/>
        <v>mar</v>
      </c>
      <c r="V42" s="365" t="str">
        <f t="shared" si="40"/>
        <v>Vacances</v>
      </c>
      <c r="W42" s="368"/>
      <c r="X42" s="371">
        <f t="shared" si="41"/>
        <v>42223</v>
      </c>
      <c r="Y42" s="370" t="str">
        <f t="shared" si="50"/>
        <v>ven</v>
      </c>
      <c r="Z42" s="365" t="str">
        <f t="shared" si="42"/>
        <v>Vacances</v>
      </c>
      <c r="AB42" s="338">
        <f t="shared" si="55"/>
        <v>18</v>
      </c>
      <c r="AC42" s="338">
        <v>2</v>
      </c>
      <c r="AD42" s="338">
        <v>2015</v>
      </c>
      <c r="AE42" s="339">
        <f t="shared" si="13"/>
        <v>42053</v>
      </c>
      <c r="AF42" s="338" t="s">
        <v>134</v>
      </c>
    </row>
    <row r="43" spans="2:38" x14ac:dyDescent="0.25">
      <c r="C43" s="368" t="str">
        <f t="shared" si="51"/>
        <v/>
      </c>
      <c r="D43" s="371">
        <f t="shared" si="43"/>
        <v>42071</v>
      </c>
      <c r="E43" s="370" t="str">
        <f t="shared" si="44"/>
        <v>dim</v>
      </c>
      <c r="F43" s="365" t="str">
        <f t="shared" si="32"/>
        <v xml:space="preserve"> </v>
      </c>
      <c r="G43" s="368" t="str">
        <f t="shared" si="52"/>
        <v/>
      </c>
      <c r="H43" s="371">
        <f t="shared" si="33"/>
        <v>42102</v>
      </c>
      <c r="I43" s="370" t="str">
        <f t="shared" si="45"/>
        <v>mer</v>
      </c>
      <c r="J43" s="365" t="str">
        <f t="shared" si="34"/>
        <v xml:space="preserve"> </v>
      </c>
      <c r="K43" s="387" t="str">
        <f>IF(N43="Vacances","",IF(N44="Vacances", "", IF(M43="jeu",TRUNC((L36-$D$3)/7)-6,"")))</f>
        <v/>
      </c>
      <c r="L43" s="371">
        <f t="shared" si="35"/>
        <v>42132</v>
      </c>
      <c r="M43" s="370" t="str">
        <f t="shared" si="47"/>
        <v>ven</v>
      </c>
      <c r="N43" s="388" t="str">
        <f t="shared" si="36"/>
        <v>Férié</v>
      </c>
      <c r="O43" s="389" t="str">
        <f t="shared" si="53"/>
        <v/>
      </c>
      <c r="P43" s="371">
        <f t="shared" si="37"/>
        <v>42163</v>
      </c>
      <c r="Q43" s="370" t="str">
        <f t="shared" si="48"/>
        <v>lun</v>
      </c>
      <c r="R43" s="365" t="str">
        <f t="shared" si="38"/>
        <v xml:space="preserve"> </v>
      </c>
      <c r="S43" s="368"/>
      <c r="T43" s="371">
        <f t="shared" si="39"/>
        <v>42193</v>
      </c>
      <c r="U43" s="370" t="str">
        <f t="shared" si="49"/>
        <v>mer</v>
      </c>
      <c r="V43" s="365" t="str">
        <f t="shared" si="40"/>
        <v>Vacances</v>
      </c>
      <c r="W43" s="368"/>
      <c r="X43" s="371">
        <f t="shared" si="41"/>
        <v>42224</v>
      </c>
      <c r="Y43" s="370" t="str">
        <f t="shared" si="50"/>
        <v>sam</v>
      </c>
      <c r="Z43" s="365" t="str">
        <f t="shared" si="42"/>
        <v>Vacances</v>
      </c>
      <c r="AB43" s="338">
        <f t="shared" si="55"/>
        <v>19</v>
      </c>
      <c r="AC43" s="338">
        <v>2</v>
      </c>
      <c r="AD43" s="338">
        <v>2015</v>
      </c>
      <c r="AE43" s="339">
        <f t="shared" si="13"/>
        <v>42054</v>
      </c>
      <c r="AF43" s="338" t="s">
        <v>134</v>
      </c>
    </row>
    <row r="44" spans="2:38" x14ac:dyDescent="0.25">
      <c r="C44" s="368" t="str">
        <f t="shared" si="51"/>
        <v/>
      </c>
      <c r="D44" s="371">
        <f t="shared" si="43"/>
        <v>42072</v>
      </c>
      <c r="E44" s="370" t="str">
        <f t="shared" si="44"/>
        <v>lun</v>
      </c>
      <c r="F44" s="365" t="str">
        <f t="shared" si="32"/>
        <v xml:space="preserve"> </v>
      </c>
      <c r="G44" s="368">
        <f t="shared" si="52"/>
        <v>26</v>
      </c>
      <c r="H44" s="371">
        <f t="shared" si="33"/>
        <v>42103</v>
      </c>
      <c r="I44" s="370" t="str">
        <f t="shared" si="45"/>
        <v>jeu</v>
      </c>
      <c r="J44" s="365" t="str">
        <f t="shared" si="34"/>
        <v xml:space="preserve"> </v>
      </c>
      <c r="K44" s="387" t="str">
        <f t="shared" si="46"/>
        <v/>
      </c>
      <c r="L44" s="371">
        <f t="shared" si="35"/>
        <v>42133</v>
      </c>
      <c r="M44" s="370" t="str">
        <f t="shared" si="47"/>
        <v>sam</v>
      </c>
      <c r="N44" s="388" t="str">
        <f t="shared" si="36"/>
        <v xml:space="preserve"> </v>
      </c>
      <c r="O44" s="389" t="str">
        <f t="shared" si="53"/>
        <v/>
      </c>
      <c r="P44" s="371">
        <f t="shared" si="37"/>
        <v>42164</v>
      </c>
      <c r="Q44" s="370" t="str">
        <f t="shared" si="48"/>
        <v>mar</v>
      </c>
      <c r="R44" s="365" t="str">
        <f t="shared" si="38"/>
        <v xml:space="preserve"> </v>
      </c>
      <c r="S44" s="368"/>
      <c r="T44" s="371">
        <f t="shared" si="39"/>
        <v>42194</v>
      </c>
      <c r="U44" s="370" t="str">
        <f t="shared" si="49"/>
        <v>jeu</v>
      </c>
      <c r="V44" s="365" t="str">
        <f t="shared" si="40"/>
        <v>Vacances</v>
      </c>
      <c r="W44" s="368"/>
      <c r="X44" s="371">
        <f t="shared" si="41"/>
        <v>42225</v>
      </c>
      <c r="Y44" s="370" t="str">
        <f t="shared" si="50"/>
        <v>dim</v>
      </c>
      <c r="Z44" s="365" t="str">
        <f t="shared" si="42"/>
        <v>Vacances</v>
      </c>
      <c r="AB44" s="338">
        <f t="shared" si="55"/>
        <v>20</v>
      </c>
      <c r="AC44" s="338">
        <v>2</v>
      </c>
      <c r="AD44" s="338">
        <v>2015</v>
      </c>
      <c r="AE44" s="339">
        <f t="shared" si="13"/>
        <v>42055</v>
      </c>
      <c r="AF44" s="338" t="s">
        <v>134</v>
      </c>
    </row>
    <row r="45" spans="2:38" x14ac:dyDescent="0.25">
      <c r="C45" s="368" t="str">
        <f t="shared" si="51"/>
        <v/>
      </c>
      <c r="D45" s="371">
        <f t="shared" si="43"/>
        <v>42073</v>
      </c>
      <c r="E45" s="370" t="str">
        <f t="shared" si="44"/>
        <v>mar</v>
      </c>
      <c r="F45" s="365" t="str">
        <f t="shared" si="32"/>
        <v xml:space="preserve"> </v>
      </c>
      <c r="G45" s="368" t="str">
        <f t="shared" si="52"/>
        <v/>
      </c>
      <c r="H45" s="371">
        <f t="shared" si="33"/>
        <v>42104</v>
      </c>
      <c r="I45" s="370" t="str">
        <f t="shared" si="45"/>
        <v>ven</v>
      </c>
      <c r="J45" s="365" t="str">
        <f t="shared" si="34"/>
        <v xml:space="preserve"> </v>
      </c>
      <c r="K45" s="387" t="str">
        <f t="shared" si="46"/>
        <v/>
      </c>
      <c r="L45" s="371">
        <f t="shared" si="35"/>
        <v>42134</v>
      </c>
      <c r="M45" s="370" t="str">
        <f t="shared" si="47"/>
        <v>dim</v>
      </c>
      <c r="N45" s="388" t="str">
        <f t="shared" si="36"/>
        <v xml:space="preserve"> </v>
      </c>
      <c r="O45" s="389" t="str">
        <f t="shared" si="53"/>
        <v/>
      </c>
      <c r="P45" s="371">
        <f t="shared" si="37"/>
        <v>42165</v>
      </c>
      <c r="Q45" s="370" t="str">
        <f t="shared" si="48"/>
        <v>mer</v>
      </c>
      <c r="R45" s="365" t="str">
        <f t="shared" si="38"/>
        <v xml:space="preserve"> </v>
      </c>
      <c r="S45" s="368"/>
      <c r="T45" s="371">
        <f t="shared" si="39"/>
        <v>42195</v>
      </c>
      <c r="U45" s="370" t="str">
        <f t="shared" si="49"/>
        <v>ven</v>
      </c>
      <c r="V45" s="365" t="str">
        <f t="shared" si="40"/>
        <v>Vacances</v>
      </c>
      <c r="W45" s="368"/>
      <c r="X45" s="371">
        <f t="shared" si="41"/>
        <v>42226</v>
      </c>
      <c r="Y45" s="370" t="str">
        <f t="shared" si="50"/>
        <v>lun</v>
      </c>
      <c r="Z45" s="365" t="str">
        <f t="shared" si="42"/>
        <v>Vacances</v>
      </c>
      <c r="AB45" s="338">
        <f t="shared" si="55"/>
        <v>21</v>
      </c>
      <c r="AC45" s="338">
        <v>2</v>
      </c>
      <c r="AD45" s="338">
        <v>2015</v>
      </c>
      <c r="AE45" s="339">
        <f t="shared" si="13"/>
        <v>42056</v>
      </c>
      <c r="AF45" s="338" t="s">
        <v>134</v>
      </c>
    </row>
    <row r="46" spans="2:38" x14ac:dyDescent="0.25">
      <c r="C46" s="368" t="str">
        <f t="shared" si="51"/>
        <v/>
      </c>
      <c r="D46" s="371">
        <f t="shared" si="43"/>
        <v>42074</v>
      </c>
      <c r="E46" s="370" t="str">
        <f t="shared" si="44"/>
        <v>mer</v>
      </c>
      <c r="F46" s="365" t="str">
        <f t="shared" si="32"/>
        <v xml:space="preserve"> </v>
      </c>
      <c r="G46" s="368" t="str">
        <f t="shared" si="52"/>
        <v/>
      </c>
      <c r="H46" s="371">
        <f t="shared" si="33"/>
        <v>42105</v>
      </c>
      <c r="I46" s="370" t="str">
        <f t="shared" si="45"/>
        <v>sam</v>
      </c>
      <c r="J46" s="365" t="str">
        <f t="shared" si="34"/>
        <v xml:space="preserve"> </v>
      </c>
      <c r="K46" s="387" t="str">
        <f>IF(N46="Vacances","",IF(M46="jeu",TRUNC((L46-$D$3)/7)-7,""))</f>
        <v/>
      </c>
      <c r="L46" s="371">
        <f t="shared" si="35"/>
        <v>42135</v>
      </c>
      <c r="M46" s="370" t="str">
        <f t="shared" si="47"/>
        <v>lun</v>
      </c>
      <c r="N46" s="388" t="str">
        <f t="shared" si="36"/>
        <v xml:space="preserve"> </v>
      </c>
      <c r="O46" s="389">
        <f t="shared" si="53"/>
        <v>33</v>
      </c>
      <c r="P46" s="371">
        <f t="shared" si="37"/>
        <v>42166</v>
      </c>
      <c r="Q46" s="370" t="str">
        <f t="shared" si="48"/>
        <v>jeu</v>
      </c>
      <c r="R46" s="365" t="str">
        <f t="shared" si="38"/>
        <v xml:space="preserve"> </v>
      </c>
      <c r="S46" s="368"/>
      <c r="T46" s="371">
        <f t="shared" si="39"/>
        <v>42196</v>
      </c>
      <c r="U46" s="370" t="str">
        <f t="shared" si="49"/>
        <v>sam</v>
      </c>
      <c r="V46" s="365" t="str">
        <f t="shared" si="40"/>
        <v>Vacances</v>
      </c>
      <c r="W46" s="368"/>
      <c r="X46" s="371">
        <f t="shared" si="41"/>
        <v>42227</v>
      </c>
      <c r="Y46" s="370" t="str">
        <f t="shared" si="50"/>
        <v>mar</v>
      </c>
      <c r="Z46" s="365" t="str">
        <f t="shared" si="42"/>
        <v>Vacances</v>
      </c>
      <c r="AB46" s="338">
        <f t="shared" si="55"/>
        <v>22</v>
      </c>
      <c r="AC46" s="338">
        <v>2</v>
      </c>
      <c r="AD46" s="338">
        <v>2015</v>
      </c>
      <c r="AE46" s="339">
        <f t="shared" si="13"/>
        <v>42057</v>
      </c>
      <c r="AF46" s="338" t="s">
        <v>134</v>
      </c>
    </row>
    <row r="47" spans="2:38" x14ac:dyDescent="0.25">
      <c r="C47" s="368">
        <f t="shared" si="51"/>
        <v>22</v>
      </c>
      <c r="D47" s="371">
        <f t="shared" si="43"/>
        <v>42075</v>
      </c>
      <c r="E47" s="370" t="str">
        <f t="shared" si="44"/>
        <v>jeu</v>
      </c>
      <c r="F47" s="365" t="str">
        <f t="shared" si="32"/>
        <v xml:space="preserve"> </v>
      </c>
      <c r="G47" s="368" t="str">
        <f t="shared" si="52"/>
        <v/>
      </c>
      <c r="H47" s="371">
        <f t="shared" si="33"/>
        <v>42106</v>
      </c>
      <c r="I47" s="370" t="str">
        <f t="shared" si="45"/>
        <v>dim</v>
      </c>
      <c r="J47" s="365" t="str">
        <f t="shared" si="34"/>
        <v xml:space="preserve"> </v>
      </c>
      <c r="K47" s="387" t="str">
        <f t="shared" si="46"/>
        <v/>
      </c>
      <c r="L47" s="371">
        <f t="shared" si="35"/>
        <v>42136</v>
      </c>
      <c r="M47" s="370" t="str">
        <f t="shared" si="47"/>
        <v>mar</v>
      </c>
      <c r="N47" s="388" t="str">
        <f t="shared" si="36"/>
        <v xml:space="preserve"> </v>
      </c>
      <c r="O47" s="389" t="str">
        <f t="shared" si="53"/>
        <v/>
      </c>
      <c r="P47" s="371">
        <f t="shared" si="37"/>
        <v>42167</v>
      </c>
      <c r="Q47" s="370" t="str">
        <f t="shared" si="48"/>
        <v>ven</v>
      </c>
      <c r="R47" s="365" t="str">
        <f t="shared" si="38"/>
        <v xml:space="preserve"> </v>
      </c>
      <c r="S47" s="368"/>
      <c r="T47" s="371">
        <f t="shared" si="39"/>
        <v>42197</v>
      </c>
      <c r="U47" s="370" t="str">
        <f t="shared" si="49"/>
        <v>dim</v>
      </c>
      <c r="V47" s="365" t="str">
        <f t="shared" si="40"/>
        <v>Vacances</v>
      </c>
      <c r="W47" s="368"/>
      <c r="X47" s="371">
        <f t="shared" si="41"/>
        <v>42228</v>
      </c>
      <c r="Y47" s="370" t="str">
        <f t="shared" si="50"/>
        <v>mer</v>
      </c>
      <c r="Z47" s="365" t="str">
        <f t="shared" si="42"/>
        <v>Vacances</v>
      </c>
      <c r="AB47" s="338">
        <f t="shared" si="55"/>
        <v>23</v>
      </c>
      <c r="AC47" s="338">
        <v>2</v>
      </c>
      <c r="AD47" s="338">
        <v>2015</v>
      </c>
      <c r="AE47" s="339">
        <f t="shared" si="13"/>
        <v>42058</v>
      </c>
      <c r="AF47" s="338" t="s">
        <v>134</v>
      </c>
    </row>
    <row r="48" spans="2:38" x14ac:dyDescent="0.25">
      <c r="C48" s="368" t="str">
        <f t="shared" si="51"/>
        <v/>
      </c>
      <c r="D48" s="371">
        <f t="shared" si="43"/>
        <v>42076</v>
      </c>
      <c r="E48" s="370" t="str">
        <f t="shared" si="44"/>
        <v>ven</v>
      </c>
      <c r="F48" s="365" t="str">
        <f t="shared" si="32"/>
        <v xml:space="preserve"> </v>
      </c>
      <c r="G48" s="368" t="str">
        <f t="shared" si="52"/>
        <v/>
      </c>
      <c r="H48" s="371">
        <f t="shared" si="33"/>
        <v>42107</v>
      </c>
      <c r="I48" s="370" t="str">
        <f t="shared" si="45"/>
        <v>lun</v>
      </c>
      <c r="J48" s="365" t="str">
        <f t="shared" si="34"/>
        <v xml:space="preserve"> </v>
      </c>
      <c r="K48" s="387" t="str">
        <f t="shared" si="46"/>
        <v/>
      </c>
      <c r="L48" s="371">
        <f t="shared" si="35"/>
        <v>42137</v>
      </c>
      <c r="M48" s="370" t="str">
        <f t="shared" si="47"/>
        <v>mer</v>
      </c>
      <c r="N48" s="388" t="str">
        <f t="shared" si="36"/>
        <v xml:space="preserve"> </v>
      </c>
      <c r="O48" s="389" t="str">
        <f t="shared" si="53"/>
        <v/>
      </c>
      <c r="P48" s="371">
        <f t="shared" si="37"/>
        <v>42168</v>
      </c>
      <c r="Q48" s="370" t="str">
        <f t="shared" si="48"/>
        <v>sam</v>
      </c>
      <c r="R48" s="365" t="str">
        <f t="shared" si="38"/>
        <v xml:space="preserve"> </v>
      </c>
      <c r="S48" s="368"/>
      <c r="T48" s="371">
        <f t="shared" si="39"/>
        <v>42198</v>
      </c>
      <c r="U48" s="370" t="str">
        <f t="shared" si="49"/>
        <v>lun</v>
      </c>
      <c r="V48" s="365" t="str">
        <f t="shared" si="40"/>
        <v>Vacances</v>
      </c>
      <c r="W48" s="368"/>
      <c r="X48" s="371">
        <f t="shared" si="41"/>
        <v>42229</v>
      </c>
      <c r="Y48" s="370" t="str">
        <f t="shared" si="50"/>
        <v>jeu</v>
      </c>
      <c r="Z48" s="365" t="str">
        <f t="shared" si="42"/>
        <v>Vacances</v>
      </c>
      <c r="AB48" s="338">
        <f t="shared" si="55"/>
        <v>24</v>
      </c>
      <c r="AC48" s="338">
        <v>2</v>
      </c>
      <c r="AD48" s="338">
        <v>2015</v>
      </c>
      <c r="AE48" s="339">
        <f t="shared" si="13"/>
        <v>42059</v>
      </c>
      <c r="AF48" s="338" t="s">
        <v>134</v>
      </c>
    </row>
    <row r="49" spans="3:32" x14ac:dyDescent="0.25">
      <c r="C49" s="368" t="str">
        <f t="shared" si="51"/>
        <v/>
      </c>
      <c r="D49" s="371">
        <f t="shared" si="43"/>
        <v>42077</v>
      </c>
      <c r="E49" s="370" t="str">
        <f t="shared" si="44"/>
        <v>sam</v>
      </c>
      <c r="F49" s="365" t="str">
        <f t="shared" si="32"/>
        <v xml:space="preserve"> </v>
      </c>
      <c r="G49" s="368" t="str">
        <f t="shared" si="52"/>
        <v/>
      </c>
      <c r="H49" s="371">
        <f t="shared" si="33"/>
        <v>42108</v>
      </c>
      <c r="I49" s="370" t="str">
        <f t="shared" si="45"/>
        <v>mar</v>
      </c>
      <c r="J49" s="365" t="str">
        <f t="shared" si="34"/>
        <v xml:space="preserve"> </v>
      </c>
      <c r="K49" s="387">
        <f t="shared" si="46"/>
        <v>29</v>
      </c>
      <c r="L49" s="371">
        <f t="shared" si="35"/>
        <v>42138</v>
      </c>
      <c r="M49" s="370" t="str">
        <f t="shared" si="47"/>
        <v>jeu</v>
      </c>
      <c r="N49" s="388" t="str">
        <f t="shared" si="36"/>
        <v>Férié</v>
      </c>
      <c r="O49" s="389" t="str">
        <f t="shared" si="53"/>
        <v/>
      </c>
      <c r="P49" s="371">
        <f t="shared" si="37"/>
        <v>42169</v>
      </c>
      <c r="Q49" s="370" t="str">
        <f t="shared" si="48"/>
        <v>dim</v>
      </c>
      <c r="R49" s="365" t="str">
        <f t="shared" si="38"/>
        <v xml:space="preserve"> </v>
      </c>
      <c r="S49" s="368"/>
      <c r="T49" s="371">
        <f t="shared" si="39"/>
        <v>42199</v>
      </c>
      <c r="U49" s="370" t="str">
        <f t="shared" si="49"/>
        <v>mar</v>
      </c>
      <c r="V49" s="365" t="s">
        <v>148</v>
      </c>
      <c r="W49" s="368"/>
      <c r="X49" s="371">
        <f t="shared" si="41"/>
        <v>42230</v>
      </c>
      <c r="Y49" s="370" t="str">
        <f t="shared" si="50"/>
        <v>ven</v>
      </c>
      <c r="Z49" s="365" t="str">
        <f t="shared" si="42"/>
        <v>Vacances</v>
      </c>
      <c r="AB49" s="338">
        <f t="shared" si="55"/>
        <v>25</v>
      </c>
      <c r="AC49" s="338">
        <v>2</v>
      </c>
      <c r="AD49" s="338">
        <v>2015</v>
      </c>
      <c r="AE49" s="339">
        <f t="shared" si="13"/>
        <v>42060</v>
      </c>
      <c r="AF49" s="338" t="s">
        <v>134</v>
      </c>
    </row>
    <row r="50" spans="3:32" x14ac:dyDescent="0.25">
      <c r="C50" s="368" t="str">
        <f t="shared" si="51"/>
        <v/>
      </c>
      <c r="D50" s="371">
        <f t="shared" si="43"/>
        <v>42078</v>
      </c>
      <c r="E50" s="370" t="str">
        <f t="shared" si="44"/>
        <v>dim</v>
      </c>
      <c r="F50" s="365" t="str">
        <f t="shared" si="32"/>
        <v xml:space="preserve"> </v>
      </c>
      <c r="G50" s="368" t="str">
        <f t="shared" si="52"/>
        <v/>
      </c>
      <c r="H50" s="371">
        <f t="shared" si="33"/>
        <v>42109</v>
      </c>
      <c r="I50" s="370" t="str">
        <f t="shared" si="45"/>
        <v>mer</v>
      </c>
      <c r="J50" s="365" t="str">
        <f t="shared" si="34"/>
        <v xml:space="preserve"> </v>
      </c>
      <c r="K50" s="387" t="str">
        <f t="shared" si="46"/>
        <v/>
      </c>
      <c r="L50" s="371">
        <f t="shared" si="35"/>
        <v>42139</v>
      </c>
      <c r="M50" s="370" t="str">
        <f t="shared" si="47"/>
        <v>ven</v>
      </c>
      <c r="N50" s="388" t="str">
        <f t="shared" si="36"/>
        <v xml:space="preserve"> </v>
      </c>
      <c r="O50" s="389" t="str">
        <f t="shared" si="53"/>
        <v/>
      </c>
      <c r="P50" s="371">
        <f t="shared" si="37"/>
        <v>42170</v>
      </c>
      <c r="Q50" s="370" t="str">
        <f t="shared" si="48"/>
        <v>lun</v>
      </c>
      <c r="R50" s="365" t="str">
        <f t="shared" si="38"/>
        <v xml:space="preserve"> </v>
      </c>
      <c r="S50" s="368"/>
      <c r="T50" s="371">
        <f t="shared" si="39"/>
        <v>42200</v>
      </c>
      <c r="U50" s="370" t="str">
        <f t="shared" si="49"/>
        <v>mer</v>
      </c>
      <c r="V50" s="365" t="str">
        <f t="shared" ref="V50:V66" si="56">IF(ISERROR(VLOOKUP(T50, Source, 2, 0)), " ", VLOOKUP(T50, Source, 2, 0))</f>
        <v>Vacances</v>
      </c>
      <c r="W50" s="368"/>
      <c r="X50" s="371">
        <f t="shared" si="41"/>
        <v>42231</v>
      </c>
      <c r="Y50" s="370" t="str">
        <f t="shared" si="50"/>
        <v>sam</v>
      </c>
      <c r="Z50" s="365" t="s">
        <v>148</v>
      </c>
      <c r="AB50" s="338">
        <f t="shared" si="55"/>
        <v>26</v>
      </c>
      <c r="AC50" s="338">
        <v>2</v>
      </c>
      <c r="AD50" s="338">
        <v>2015</v>
      </c>
      <c r="AE50" s="339">
        <f t="shared" si="13"/>
        <v>42061</v>
      </c>
      <c r="AF50" s="338" t="s">
        <v>134</v>
      </c>
    </row>
    <row r="51" spans="3:32" x14ac:dyDescent="0.25">
      <c r="C51" s="368" t="str">
        <f t="shared" si="51"/>
        <v/>
      </c>
      <c r="D51" s="371">
        <f t="shared" si="43"/>
        <v>42079</v>
      </c>
      <c r="E51" s="370" t="str">
        <f t="shared" si="44"/>
        <v>lun</v>
      </c>
      <c r="F51" s="365" t="str">
        <f t="shared" si="32"/>
        <v xml:space="preserve"> </v>
      </c>
      <c r="G51" s="368">
        <f t="shared" si="52"/>
        <v>27</v>
      </c>
      <c r="H51" s="371">
        <f t="shared" si="33"/>
        <v>42110</v>
      </c>
      <c r="I51" s="370" t="str">
        <f t="shared" si="45"/>
        <v>jeu</v>
      </c>
      <c r="J51" s="365" t="str">
        <f t="shared" si="34"/>
        <v xml:space="preserve"> </v>
      </c>
      <c r="K51" s="387" t="str">
        <f t="shared" si="46"/>
        <v/>
      </c>
      <c r="L51" s="371">
        <f t="shared" si="35"/>
        <v>42140</v>
      </c>
      <c r="M51" s="370" t="str">
        <f t="shared" si="47"/>
        <v>sam</v>
      </c>
      <c r="N51" s="388" t="str">
        <f t="shared" si="36"/>
        <v xml:space="preserve"> </v>
      </c>
      <c r="O51" s="389" t="str">
        <f t="shared" si="53"/>
        <v/>
      </c>
      <c r="P51" s="371">
        <f t="shared" si="37"/>
        <v>42171</v>
      </c>
      <c r="Q51" s="370" t="str">
        <f t="shared" si="48"/>
        <v>mar</v>
      </c>
      <c r="R51" s="365" t="str">
        <f t="shared" si="38"/>
        <v xml:space="preserve"> </v>
      </c>
      <c r="S51" s="368"/>
      <c r="T51" s="371">
        <f t="shared" si="39"/>
        <v>42201</v>
      </c>
      <c r="U51" s="370" t="str">
        <f t="shared" si="49"/>
        <v>jeu</v>
      </c>
      <c r="V51" s="365" t="str">
        <f t="shared" si="56"/>
        <v>Vacances</v>
      </c>
      <c r="W51" s="368"/>
      <c r="X51" s="371">
        <f t="shared" si="41"/>
        <v>42232</v>
      </c>
      <c r="Y51" s="370" t="str">
        <f t="shared" si="50"/>
        <v>dim</v>
      </c>
      <c r="Z51" s="365" t="str">
        <f t="shared" ref="Z51:Z66" si="57">IF(ISERROR(VLOOKUP(X51, Source, 2, 0)), " ", VLOOKUP(X51, Source, 2, 0))</f>
        <v>Vacances</v>
      </c>
      <c r="AB51" s="338">
        <f t="shared" si="55"/>
        <v>27</v>
      </c>
      <c r="AC51" s="338">
        <v>2</v>
      </c>
      <c r="AD51" s="338">
        <v>2015</v>
      </c>
      <c r="AE51" s="339">
        <f t="shared" si="13"/>
        <v>42062</v>
      </c>
      <c r="AF51" s="338" t="s">
        <v>134</v>
      </c>
    </row>
    <row r="52" spans="3:32" x14ac:dyDescent="0.25">
      <c r="C52" s="368" t="str">
        <f t="shared" si="51"/>
        <v/>
      </c>
      <c r="D52" s="371">
        <f t="shared" si="43"/>
        <v>42080</v>
      </c>
      <c r="E52" s="370" t="str">
        <f t="shared" si="44"/>
        <v>mar</v>
      </c>
      <c r="F52" s="365" t="str">
        <f t="shared" si="32"/>
        <v xml:space="preserve"> </v>
      </c>
      <c r="G52" s="368" t="str">
        <f t="shared" si="52"/>
        <v/>
      </c>
      <c r="H52" s="371">
        <f t="shared" si="33"/>
        <v>42111</v>
      </c>
      <c r="I52" s="370" t="str">
        <f t="shared" si="45"/>
        <v>ven</v>
      </c>
      <c r="J52" s="365" t="str">
        <f t="shared" si="34"/>
        <v xml:space="preserve"> </v>
      </c>
      <c r="K52" s="387" t="str">
        <f t="shared" si="46"/>
        <v/>
      </c>
      <c r="L52" s="371">
        <f t="shared" si="35"/>
        <v>42141</v>
      </c>
      <c r="M52" s="370" t="str">
        <f t="shared" si="47"/>
        <v>dim</v>
      </c>
      <c r="N52" s="388" t="str">
        <f t="shared" si="36"/>
        <v xml:space="preserve"> </v>
      </c>
      <c r="O52" s="389" t="str">
        <f t="shared" si="53"/>
        <v/>
      </c>
      <c r="P52" s="371">
        <f t="shared" si="37"/>
        <v>42172</v>
      </c>
      <c r="Q52" s="370" t="str">
        <f t="shared" si="48"/>
        <v>mer</v>
      </c>
      <c r="R52" s="365" t="str">
        <f t="shared" si="38"/>
        <v xml:space="preserve"> </v>
      </c>
      <c r="S52" s="368"/>
      <c r="T52" s="371">
        <f t="shared" si="39"/>
        <v>42202</v>
      </c>
      <c r="U52" s="370" t="str">
        <f t="shared" si="49"/>
        <v>ven</v>
      </c>
      <c r="V52" s="365" t="str">
        <f t="shared" si="56"/>
        <v>Vacances</v>
      </c>
      <c r="W52" s="368"/>
      <c r="X52" s="371">
        <f t="shared" si="41"/>
        <v>42233</v>
      </c>
      <c r="Y52" s="370" t="str">
        <f t="shared" si="50"/>
        <v>lun</v>
      </c>
      <c r="Z52" s="365" t="str">
        <f t="shared" si="57"/>
        <v>Vacances</v>
      </c>
      <c r="AB52" s="338">
        <f t="shared" si="55"/>
        <v>28</v>
      </c>
      <c r="AC52" s="338">
        <v>2</v>
      </c>
      <c r="AD52" s="338">
        <v>2015</v>
      </c>
      <c r="AE52" s="339">
        <f t="shared" si="13"/>
        <v>42063</v>
      </c>
      <c r="AF52" s="338" t="s">
        <v>134</v>
      </c>
    </row>
    <row r="53" spans="3:32" x14ac:dyDescent="0.25">
      <c r="C53" s="368" t="str">
        <f t="shared" si="51"/>
        <v/>
      </c>
      <c r="D53" s="371">
        <f t="shared" si="43"/>
        <v>42081</v>
      </c>
      <c r="E53" s="370" t="str">
        <f t="shared" si="44"/>
        <v>mer</v>
      </c>
      <c r="F53" s="365" t="str">
        <f t="shared" si="32"/>
        <v xml:space="preserve"> </v>
      </c>
      <c r="G53" s="368" t="str">
        <f t="shared" si="52"/>
        <v/>
      </c>
      <c r="H53" s="371">
        <f t="shared" si="33"/>
        <v>42112</v>
      </c>
      <c r="I53" s="370" t="str">
        <f t="shared" si="45"/>
        <v>sam</v>
      </c>
      <c r="J53" s="365" t="str">
        <f t="shared" si="34"/>
        <v>Vacances</v>
      </c>
      <c r="K53" s="387" t="str">
        <f t="shared" si="46"/>
        <v/>
      </c>
      <c r="L53" s="371">
        <f t="shared" si="35"/>
        <v>42142</v>
      </c>
      <c r="M53" s="370" t="str">
        <f t="shared" si="47"/>
        <v>lun</v>
      </c>
      <c r="N53" s="388" t="str">
        <f t="shared" si="36"/>
        <v xml:space="preserve"> </v>
      </c>
      <c r="O53" s="389">
        <f t="shared" si="53"/>
        <v>34</v>
      </c>
      <c r="P53" s="371">
        <f t="shared" si="37"/>
        <v>42173</v>
      </c>
      <c r="Q53" s="370" t="str">
        <f t="shared" si="48"/>
        <v>jeu</v>
      </c>
      <c r="R53" s="365" t="str">
        <f t="shared" si="38"/>
        <v xml:space="preserve"> </v>
      </c>
      <c r="S53" s="368"/>
      <c r="T53" s="371">
        <f t="shared" si="39"/>
        <v>42203</v>
      </c>
      <c r="U53" s="370" t="str">
        <f t="shared" si="49"/>
        <v>sam</v>
      </c>
      <c r="V53" s="365" t="str">
        <f t="shared" si="56"/>
        <v>Vacances</v>
      </c>
      <c r="W53" s="368"/>
      <c r="X53" s="371">
        <f t="shared" si="41"/>
        <v>42234</v>
      </c>
      <c r="Y53" s="370" t="str">
        <f t="shared" si="50"/>
        <v>mar</v>
      </c>
      <c r="Z53" s="365" t="str">
        <f t="shared" si="57"/>
        <v>Vacances</v>
      </c>
      <c r="AB53" s="338">
        <f t="shared" si="55"/>
        <v>29</v>
      </c>
      <c r="AC53" s="338">
        <v>2</v>
      </c>
      <c r="AD53" s="338">
        <v>2015</v>
      </c>
      <c r="AE53" s="339">
        <f t="shared" si="13"/>
        <v>42064</v>
      </c>
      <c r="AF53" s="338" t="s">
        <v>134</v>
      </c>
    </row>
    <row r="54" spans="3:32" x14ac:dyDescent="0.25">
      <c r="C54" s="368">
        <f t="shared" si="51"/>
        <v>23</v>
      </c>
      <c r="D54" s="371">
        <f t="shared" si="43"/>
        <v>42082</v>
      </c>
      <c r="E54" s="370" t="str">
        <f t="shared" si="44"/>
        <v>jeu</v>
      </c>
      <c r="F54" s="365" t="str">
        <f t="shared" si="32"/>
        <v xml:space="preserve"> </v>
      </c>
      <c r="G54" s="368" t="str">
        <f t="shared" si="52"/>
        <v/>
      </c>
      <c r="H54" s="371">
        <f t="shared" si="33"/>
        <v>42113</v>
      </c>
      <c r="I54" s="370" t="str">
        <f t="shared" si="45"/>
        <v>dim</v>
      </c>
      <c r="J54" s="365" t="str">
        <f t="shared" si="34"/>
        <v>Vacances</v>
      </c>
      <c r="K54" s="387" t="str">
        <f t="shared" si="46"/>
        <v/>
      </c>
      <c r="L54" s="371">
        <f t="shared" si="35"/>
        <v>42143</v>
      </c>
      <c r="M54" s="370" t="str">
        <f t="shared" si="47"/>
        <v>mar</v>
      </c>
      <c r="N54" s="388" t="str">
        <f t="shared" si="36"/>
        <v xml:space="preserve"> </v>
      </c>
      <c r="O54" s="389" t="str">
        <f t="shared" si="53"/>
        <v/>
      </c>
      <c r="P54" s="371">
        <f t="shared" si="37"/>
        <v>42174</v>
      </c>
      <c r="Q54" s="370" t="str">
        <f t="shared" si="48"/>
        <v>ven</v>
      </c>
      <c r="R54" s="365" t="str">
        <f t="shared" si="38"/>
        <v xml:space="preserve"> </v>
      </c>
      <c r="S54" s="368"/>
      <c r="T54" s="371">
        <f t="shared" si="39"/>
        <v>42204</v>
      </c>
      <c r="U54" s="370" t="str">
        <f t="shared" si="49"/>
        <v>dim</v>
      </c>
      <c r="V54" s="365" t="str">
        <f t="shared" si="56"/>
        <v>Vacances</v>
      </c>
      <c r="W54" s="368"/>
      <c r="X54" s="371">
        <f t="shared" si="41"/>
        <v>42235</v>
      </c>
      <c r="Y54" s="370" t="str">
        <f t="shared" si="50"/>
        <v>mer</v>
      </c>
      <c r="Z54" s="365" t="str">
        <f t="shared" si="57"/>
        <v>Vacances</v>
      </c>
      <c r="AB54" s="338" t="str">
        <f>IF($AI$2=1,"11",IF($AI$2=2,"25",IF($AI$2=3,"18")))</f>
        <v>18</v>
      </c>
      <c r="AC54" s="338">
        <v>4</v>
      </c>
      <c r="AD54" s="338">
        <v>2015</v>
      </c>
      <c r="AE54" s="339">
        <f t="shared" si="13"/>
        <v>42112</v>
      </c>
      <c r="AF54" s="338" t="s">
        <v>134</v>
      </c>
    </row>
    <row r="55" spans="3:32" x14ac:dyDescent="0.25">
      <c r="C55" s="368" t="str">
        <f t="shared" si="51"/>
        <v/>
      </c>
      <c r="D55" s="371">
        <f t="shared" si="43"/>
        <v>42083</v>
      </c>
      <c r="E55" s="370" t="str">
        <f t="shared" si="44"/>
        <v>ven</v>
      </c>
      <c r="F55" s="365" t="str">
        <f t="shared" si="32"/>
        <v xml:space="preserve"> </v>
      </c>
      <c r="G55" s="368" t="str">
        <f t="shared" si="52"/>
        <v/>
      </c>
      <c r="H55" s="371">
        <f t="shared" si="33"/>
        <v>42114</v>
      </c>
      <c r="I55" s="370" t="str">
        <f t="shared" si="45"/>
        <v>lun</v>
      </c>
      <c r="J55" s="365" t="str">
        <f t="shared" si="34"/>
        <v>Vacances</v>
      </c>
      <c r="K55" s="387" t="str">
        <f t="shared" si="46"/>
        <v/>
      </c>
      <c r="L55" s="371">
        <f t="shared" si="35"/>
        <v>42144</v>
      </c>
      <c r="M55" s="370" t="str">
        <f t="shared" si="47"/>
        <v>mer</v>
      </c>
      <c r="N55" s="388" t="str">
        <f t="shared" si="36"/>
        <v xml:space="preserve"> </v>
      </c>
      <c r="O55" s="389" t="str">
        <f t="shared" si="53"/>
        <v/>
      </c>
      <c r="P55" s="371">
        <f t="shared" si="37"/>
        <v>42175</v>
      </c>
      <c r="Q55" s="370" t="str">
        <f t="shared" si="48"/>
        <v>sam</v>
      </c>
      <c r="R55" s="365" t="str">
        <f t="shared" si="38"/>
        <v xml:space="preserve"> </v>
      </c>
      <c r="S55" s="368"/>
      <c r="T55" s="371">
        <f t="shared" si="39"/>
        <v>42205</v>
      </c>
      <c r="U55" s="370" t="str">
        <f t="shared" si="49"/>
        <v>lun</v>
      </c>
      <c r="V55" s="365" t="str">
        <f t="shared" si="56"/>
        <v>Vacances</v>
      </c>
      <c r="W55" s="368"/>
      <c r="X55" s="371">
        <f t="shared" si="41"/>
        <v>42236</v>
      </c>
      <c r="Y55" s="370" t="str">
        <f t="shared" si="50"/>
        <v>jeu</v>
      </c>
      <c r="Z55" s="365" t="str">
        <f t="shared" si="57"/>
        <v>Vacances</v>
      </c>
      <c r="AB55" s="338">
        <f>AB54+1</f>
        <v>19</v>
      </c>
      <c r="AC55" s="338">
        <v>4</v>
      </c>
      <c r="AD55" s="338">
        <v>2015</v>
      </c>
      <c r="AE55" s="339">
        <f t="shared" si="13"/>
        <v>42113</v>
      </c>
      <c r="AF55" s="338" t="s">
        <v>134</v>
      </c>
    </row>
    <row r="56" spans="3:32" x14ac:dyDescent="0.25">
      <c r="C56" s="368" t="str">
        <f t="shared" si="51"/>
        <v/>
      </c>
      <c r="D56" s="371">
        <f t="shared" si="43"/>
        <v>42084</v>
      </c>
      <c r="E56" s="370" t="str">
        <f t="shared" si="44"/>
        <v>sam</v>
      </c>
      <c r="F56" s="365" t="str">
        <f t="shared" si="32"/>
        <v xml:space="preserve"> </v>
      </c>
      <c r="G56" s="368" t="str">
        <f t="shared" si="52"/>
        <v/>
      </c>
      <c r="H56" s="371">
        <f t="shared" si="33"/>
        <v>42115</v>
      </c>
      <c r="I56" s="370" t="str">
        <f t="shared" si="45"/>
        <v>mar</v>
      </c>
      <c r="J56" s="365" t="str">
        <f t="shared" si="34"/>
        <v>Vacances</v>
      </c>
      <c r="K56" s="387">
        <f t="shared" si="46"/>
        <v>30</v>
      </c>
      <c r="L56" s="371">
        <f t="shared" si="35"/>
        <v>42145</v>
      </c>
      <c r="M56" s="370" t="str">
        <f t="shared" si="47"/>
        <v>jeu</v>
      </c>
      <c r="N56" s="388" t="str">
        <f t="shared" si="36"/>
        <v xml:space="preserve"> </v>
      </c>
      <c r="O56" s="389" t="str">
        <f t="shared" si="53"/>
        <v/>
      </c>
      <c r="P56" s="371">
        <f t="shared" si="37"/>
        <v>42176</v>
      </c>
      <c r="Q56" s="370" t="str">
        <f t="shared" si="48"/>
        <v>dim</v>
      </c>
      <c r="R56" s="365" t="str">
        <f t="shared" si="38"/>
        <v xml:space="preserve"> </v>
      </c>
      <c r="S56" s="368"/>
      <c r="T56" s="371">
        <f t="shared" si="39"/>
        <v>42206</v>
      </c>
      <c r="U56" s="370" t="str">
        <f t="shared" si="49"/>
        <v>mar</v>
      </c>
      <c r="V56" s="365" t="str">
        <f t="shared" si="56"/>
        <v>Vacances</v>
      </c>
      <c r="W56" s="368"/>
      <c r="X56" s="371">
        <f t="shared" si="41"/>
        <v>42237</v>
      </c>
      <c r="Y56" s="370" t="str">
        <f t="shared" si="50"/>
        <v>ven</v>
      </c>
      <c r="Z56" s="365" t="str">
        <f t="shared" si="57"/>
        <v>Vacances</v>
      </c>
      <c r="AB56" s="338">
        <f t="shared" ref="AB56:AB69" si="58">AB55+1</f>
        <v>20</v>
      </c>
      <c r="AC56" s="338">
        <v>4</v>
      </c>
      <c r="AD56" s="338">
        <v>2015</v>
      </c>
      <c r="AE56" s="339">
        <f t="shared" si="13"/>
        <v>42114</v>
      </c>
      <c r="AF56" s="338" t="s">
        <v>134</v>
      </c>
    </row>
    <row r="57" spans="3:32" x14ac:dyDescent="0.25">
      <c r="C57" s="368" t="str">
        <f t="shared" si="51"/>
        <v/>
      </c>
      <c r="D57" s="371">
        <f t="shared" si="43"/>
        <v>42085</v>
      </c>
      <c r="E57" s="370" t="str">
        <f t="shared" si="44"/>
        <v>dim</v>
      </c>
      <c r="F57" s="365" t="str">
        <f t="shared" si="32"/>
        <v xml:space="preserve"> </v>
      </c>
      <c r="G57" s="368" t="str">
        <f t="shared" si="52"/>
        <v/>
      </c>
      <c r="H57" s="371">
        <f t="shared" si="33"/>
        <v>42116</v>
      </c>
      <c r="I57" s="370" t="str">
        <f t="shared" si="45"/>
        <v>mer</v>
      </c>
      <c r="J57" s="365" t="str">
        <f t="shared" si="34"/>
        <v>Vacances</v>
      </c>
      <c r="K57" s="387" t="str">
        <f t="shared" si="46"/>
        <v/>
      </c>
      <c r="L57" s="371">
        <f t="shared" si="35"/>
        <v>42146</v>
      </c>
      <c r="M57" s="370" t="str">
        <f t="shared" si="47"/>
        <v>ven</v>
      </c>
      <c r="N57" s="388" t="str">
        <f t="shared" si="36"/>
        <v xml:space="preserve"> </v>
      </c>
      <c r="O57" s="389" t="str">
        <f t="shared" si="53"/>
        <v/>
      </c>
      <c r="P57" s="371">
        <f t="shared" si="37"/>
        <v>42177</v>
      </c>
      <c r="Q57" s="370" t="str">
        <f t="shared" si="48"/>
        <v>lun</v>
      </c>
      <c r="R57" s="365" t="str">
        <f t="shared" si="38"/>
        <v xml:space="preserve"> </v>
      </c>
      <c r="S57" s="368"/>
      <c r="T57" s="371">
        <f t="shared" si="39"/>
        <v>42207</v>
      </c>
      <c r="U57" s="370" t="str">
        <f t="shared" si="49"/>
        <v>mer</v>
      </c>
      <c r="V57" s="365" t="str">
        <f t="shared" si="56"/>
        <v>Vacances</v>
      </c>
      <c r="W57" s="368"/>
      <c r="X57" s="371">
        <f t="shared" si="41"/>
        <v>42238</v>
      </c>
      <c r="Y57" s="370" t="str">
        <f t="shared" si="50"/>
        <v>sam</v>
      </c>
      <c r="Z57" s="365" t="str">
        <f t="shared" si="57"/>
        <v>Vacances</v>
      </c>
      <c r="AB57" s="338">
        <f t="shared" si="58"/>
        <v>21</v>
      </c>
      <c r="AC57" s="338">
        <v>4</v>
      </c>
      <c r="AD57" s="338">
        <v>2015</v>
      </c>
      <c r="AE57" s="339">
        <f t="shared" si="13"/>
        <v>42115</v>
      </c>
      <c r="AF57" s="338" t="s">
        <v>134</v>
      </c>
    </row>
    <row r="58" spans="3:32" x14ac:dyDescent="0.25">
      <c r="C58" s="368" t="str">
        <f t="shared" si="51"/>
        <v/>
      </c>
      <c r="D58" s="371">
        <f t="shared" si="43"/>
        <v>42086</v>
      </c>
      <c r="E58" s="370" t="str">
        <f t="shared" si="44"/>
        <v>lun</v>
      </c>
      <c r="F58" s="365" t="str">
        <f t="shared" si="32"/>
        <v xml:space="preserve"> </v>
      </c>
      <c r="G58" s="368" t="str">
        <f t="shared" si="52"/>
        <v/>
      </c>
      <c r="H58" s="371">
        <f t="shared" si="33"/>
        <v>42117</v>
      </c>
      <c r="I58" s="370" t="str">
        <f t="shared" si="45"/>
        <v>jeu</v>
      </c>
      <c r="J58" s="365" t="str">
        <f t="shared" si="34"/>
        <v>Vacances</v>
      </c>
      <c r="K58" s="387" t="str">
        <f t="shared" si="46"/>
        <v/>
      </c>
      <c r="L58" s="371">
        <f t="shared" si="35"/>
        <v>42147</v>
      </c>
      <c r="M58" s="370" t="str">
        <f t="shared" si="47"/>
        <v>sam</v>
      </c>
      <c r="N58" s="388" t="str">
        <f t="shared" si="36"/>
        <v xml:space="preserve"> </v>
      </c>
      <c r="O58" s="389" t="str">
        <f t="shared" si="53"/>
        <v/>
      </c>
      <c r="P58" s="371">
        <f t="shared" si="37"/>
        <v>42178</v>
      </c>
      <c r="Q58" s="370" t="str">
        <f t="shared" si="48"/>
        <v>mar</v>
      </c>
      <c r="R58" s="365" t="str">
        <f t="shared" si="38"/>
        <v xml:space="preserve"> </v>
      </c>
      <c r="S58" s="368"/>
      <c r="T58" s="371">
        <f t="shared" si="39"/>
        <v>42208</v>
      </c>
      <c r="U58" s="370" t="str">
        <f t="shared" si="49"/>
        <v>jeu</v>
      </c>
      <c r="V58" s="365" t="str">
        <f t="shared" si="56"/>
        <v>Vacances</v>
      </c>
      <c r="W58" s="368"/>
      <c r="X58" s="371">
        <f t="shared" si="41"/>
        <v>42239</v>
      </c>
      <c r="Y58" s="370" t="str">
        <f t="shared" si="50"/>
        <v>dim</v>
      </c>
      <c r="Z58" s="365" t="str">
        <f t="shared" si="57"/>
        <v>Vacances</v>
      </c>
      <c r="AB58" s="338">
        <f t="shared" si="58"/>
        <v>22</v>
      </c>
      <c r="AC58" s="338">
        <v>4</v>
      </c>
      <c r="AD58" s="338">
        <v>2015</v>
      </c>
      <c r="AE58" s="339">
        <f t="shared" si="13"/>
        <v>42116</v>
      </c>
      <c r="AF58" s="338" t="s">
        <v>134</v>
      </c>
    </row>
    <row r="59" spans="3:32" x14ac:dyDescent="0.25">
      <c r="C59" s="368" t="str">
        <f t="shared" si="51"/>
        <v/>
      </c>
      <c r="D59" s="371">
        <f t="shared" si="43"/>
        <v>42087</v>
      </c>
      <c r="E59" s="370" t="str">
        <f t="shared" si="44"/>
        <v>mar</v>
      </c>
      <c r="F59" s="365" t="str">
        <f t="shared" si="32"/>
        <v xml:space="preserve"> </v>
      </c>
      <c r="G59" s="368" t="str">
        <f t="shared" si="52"/>
        <v/>
      </c>
      <c r="H59" s="371">
        <f t="shared" si="33"/>
        <v>42118</v>
      </c>
      <c r="I59" s="370" t="str">
        <f t="shared" si="45"/>
        <v>ven</v>
      </c>
      <c r="J59" s="365" t="str">
        <f t="shared" si="34"/>
        <v>Vacances</v>
      </c>
      <c r="K59" s="387" t="str">
        <f t="shared" si="46"/>
        <v/>
      </c>
      <c r="L59" s="371">
        <f t="shared" si="35"/>
        <v>42148</v>
      </c>
      <c r="M59" s="370" t="str">
        <f t="shared" si="47"/>
        <v>dim</v>
      </c>
      <c r="N59" s="388" t="str">
        <f t="shared" si="36"/>
        <v xml:space="preserve"> </v>
      </c>
      <c r="O59" s="389" t="str">
        <f t="shared" si="53"/>
        <v/>
      </c>
      <c r="P59" s="371">
        <f t="shared" si="37"/>
        <v>42179</v>
      </c>
      <c r="Q59" s="370" t="str">
        <f t="shared" si="48"/>
        <v>mer</v>
      </c>
      <c r="R59" s="365" t="str">
        <f t="shared" si="38"/>
        <v xml:space="preserve"> </v>
      </c>
      <c r="S59" s="368"/>
      <c r="T59" s="371">
        <f t="shared" si="39"/>
        <v>42209</v>
      </c>
      <c r="U59" s="370" t="str">
        <f t="shared" si="49"/>
        <v>ven</v>
      </c>
      <c r="V59" s="365" t="str">
        <f t="shared" si="56"/>
        <v>Vacances</v>
      </c>
      <c r="W59" s="368"/>
      <c r="X59" s="371">
        <f t="shared" si="41"/>
        <v>42240</v>
      </c>
      <c r="Y59" s="370" t="str">
        <f t="shared" si="50"/>
        <v>lun</v>
      </c>
      <c r="Z59" s="365" t="str">
        <f t="shared" si="57"/>
        <v>Vacances</v>
      </c>
      <c r="AB59" s="338">
        <f t="shared" si="58"/>
        <v>23</v>
      </c>
      <c r="AC59" s="338">
        <v>4</v>
      </c>
      <c r="AD59" s="338">
        <v>2015</v>
      </c>
      <c r="AE59" s="339">
        <f t="shared" si="13"/>
        <v>42117</v>
      </c>
      <c r="AF59" s="338" t="s">
        <v>134</v>
      </c>
    </row>
    <row r="60" spans="3:32" x14ac:dyDescent="0.25">
      <c r="C60" s="368" t="str">
        <f t="shared" si="51"/>
        <v/>
      </c>
      <c r="D60" s="371">
        <f t="shared" si="43"/>
        <v>42088</v>
      </c>
      <c r="E60" s="370" t="str">
        <f t="shared" si="44"/>
        <v>mer</v>
      </c>
      <c r="F60" s="365" t="str">
        <f t="shared" si="32"/>
        <v xml:space="preserve"> </v>
      </c>
      <c r="G60" s="368" t="str">
        <f t="shared" si="52"/>
        <v/>
      </c>
      <c r="H60" s="371">
        <f t="shared" si="33"/>
        <v>42119</v>
      </c>
      <c r="I60" s="370" t="str">
        <f t="shared" si="45"/>
        <v>sam</v>
      </c>
      <c r="J60" s="365" t="str">
        <f t="shared" si="34"/>
        <v>Vacances</v>
      </c>
      <c r="K60" s="387" t="str">
        <f t="shared" si="46"/>
        <v/>
      </c>
      <c r="L60" s="371">
        <f t="shared" si="35"/>
        <v>42149</v>
      </c>
      <c r="M60" s="370" t="str">
        <f t="shared" si="47"/>
        <v>lun</v>
      </c>
      <c r="N60" s="388" t="str">
        <f t="shared" si="36"/>
        <v>Férié</v>
      </c>
      <c r="O60" s="389">
        <f t="shared" si="53"/>
        <v>35</v>
      </c>
      <c r="P60" s="371">
        <f t="shared" si="37"/>
        <v>42180</v>
      </c>
      <c r="Q60" s="370" t="str">
        <f t="shared" si="48"/>
        <v>jeu</v>
      </c>
      <c r="R60" s="365" t="str">
        <f t="shared" si="38"/>
        <v xml:space="preserve"> </v>
      </c>
      <c r="S60" s="368"/>
      <c r="T60" s="371">
        <f t="shared" si="39"/>
        <v>42210</v>
      </c>
      <c r="U60" s="370" t="str">
        <f t="shared" si="49"/>
        <v>sam</v>
      </c>
      <c r="V60" s="365" t="str">
        <f t="shared" si="56"/>
        <v>Vacances</v>
      </c>
      <c r="W60" s="368"/>
      <c r="X60" s="371">
        <f t="shared" si="41"/>
        <v>42241</v>
      </c>
      <c r="Y60" s="370" t="str">
        <f t="shared" si="50"/>
        <v>mar</v>
      </c>
      <c r="Z60" s="365" t="str">
        <f t="shared" si="57"/>
        <v>Vacances</v>
      </c>
      <c r="AB60" s="338">
        <f t="shared" si="58"/>
        <v>24</v>
      </c>
      <c r="AC60" s="338">
        <v>4</v>
      </c>
      <c r="AD60" s="338">
        <v>2015</v>
      </c>
      <c r="AE60" s="339">
        <f t="shared" si="13"/>
        <v>42118</v>
      </c>
      <c r="AF60" s="338" t="s">
        <v>134</v>
      </c>
    </row>
    <row r="61" spans="3:32" x14ac:dyDescent="0.25">
      <c r="C61" s="368">
        <f t="shared" si="51"/>
        <v>24</v>
      </c>
      <c r="D61" s="371">
        <f t="shared" si="43"/>
        <v>42089</v>
      </c>
      <c r="E61" s="370" t="str">
        <f t="shared" si="44"/>
        <v>jeu</v>
      </c>
      <c r="F61" s="365" t="str">
        <f t="shared" si="32"/>
        <v xml:space="preserve"> </v>
      </c>
      <c r="G61" s="368" t="str">
        <f t="shared" si="52"/>
        <v/>
      </c>
      <c r="H61" s="371">
        <f t="shared" si="33"/>
        <v>42120</v>
      </c>
      <c r="I61" s="370" t="str">
        <f t="shared" si="45"/>
        <v>dim</v>
      </c>
      <c r="J61" s="365" t="str">
        <f t="shared" si="34"/>
        <v>Vacances</v>
      </c>
      <c r="K61" s="387" t="str">
        <f t="shared" si="46"/>
        <v/>
      </c>
      <c r="L61" s="371">
        <f t="shared" si="35"/>
        <v>42150</v>
      </c>
      <c r="M61" s="370" t="str">
        <f t="shared" si="47"/>
        <v>mar</v>
      </c>
      <c r="N61" s="388" t="str">
        <f t="shared" si="36"/>
        <v xml:space="preserve"> </v>
      </c>
      <c r="O61" s="389" t="str">
        <f t="shared" si="53"/>
        <v/>
      </c>
      <c r="P61" s="371">
        <f t="shared" si="37"/>
        <v>42181</v>
      </c>
      <c r="Q61" s="370" t="str">
        <f t="shared" si="48"/>
        <v>ven</v>
      </c>
      <c r="R61" s="365" t="str">
        <f t="shared" si="38"/>
        <v xml:space="preserve"> </v>
      </c>
      <c r="S61" s="368"/>
      <c r="T61" s="371">
        <f t="shared" si="39"/>
        <v>42211</v>
      </c>
      <c r="U61" s="370" t="str">
        <f t="shared" si="49"/>
        <v>dim</v>
      </c>
      <c r="V61" s="365" t="str">
        <f t="shared" si="56"/>
        <v>Vacances</v>
      </c>
      <c r="W61" s="368"/>
      <c r="X61" s="371">
        <f t="shared" si="41"/>
        <v>42242</v>
      </c>
      <c r="Y61" s="370" t="str">
        <f t="shared" si="50"/>
        <v>mer</v>
      </c>
      <c r="Z61" s="365" t="str">
        <f t="shared" si="57"/>
        <v>Vacances</v>
      </c>
      <c r="AB61" s="338">
        <f t="shared" si="58"/>
        <v>25</v>
      </c>
      <c r="AC61" s="338">
        <v>4</v>
      </c>
      <c r="AD61" s="338">
        <v>2015</v>
      </c>
      <c r="AE61" s="339">
        <f t="shared" si="13"/>
        <v>42119</v>
      </c>
      <c r="AF61" s="338" t="s">
        <v>134</v>
      </c>
    </row>
    <row r="62" spans="3:32" x14ac:dyDescent="0.25">
      <c r="C62" s="368" t="str">
        <f t="shared" si="51"/>
        <v/>
      </c>
      <c r="D62" s="371">
        <f t="shared" si="43"/>
        <v>42090</v>
      </c>
      <c r="E62" s="370" t="str">
        <f t="shared" si="44"/>
        <v>ven</v>
      </c>
      <c r="F62" s="365" t="str">
        <f t="shared" si="32"/>
        <v xml:space="preserve"> </v>
      </c>
      <c r="G62" s="368" t="str">
        <f t="shared" si="52"/>
        <v/>
      </c>
      <c r="H62" s="371">
        <f t="shared" si="33"/>
        <v>42121</v>
      </c>
      <c r="I62" s="370" t="str">
        <f t="shared" si="45"/>
        <v>lun</v>
      </c>
      <c r="J62" s="365" t="str">
        <f t="shared" si="34"/>
        <v>Vacances</v>
      </c>
      <c r="K62" s="387" t="str">
        <f t="shared" si="46"/>
        <v/>
      </c>
      <c r="L62" s="371">
        <f t="shared" si="35"/>
        <v>42151</v>
      </c>
      <c r="M62" s="370" t="str">
        <f t="shared" si="47"/>
        <v>mer</v>
      </c>
      <c r="N62" s="388" t="str">
        <f t="shared" si="36"/>
        <v xml:space="preserve"> </v>
      </c>
      <c r="O62" s="389" t="str">
        <f t="shared" si="53"/>
        <v/>
      </c>
      <c r="P62" s="371">
        <f t="shared" si="37"/>
        <v>42182</v>
      </c>
      <c r="Q62" s="370" t="str">
        <f t="shared" si="48"/>
        <v>sam</v>
      </c>
      <c r="R62" s="365" t="str">
        <f t="shared" si="38"/>
        <v xml:space="preserve"> </v>
      </c>
      <c r="S62" s="368"/>
      <c r="T62" s="371">
        <f t="shared" si="39"/>
        <v>42212</v>
      </c>
      <c r="U62" s="370" t="str">
        <f t="shared" si="49"/>
        <v>lun</v>
      </c>
      <c r="V62" s="365" t="str">
        <f t="shared" si="56"/>
        <v>Vacances</v>
      </c>
      <c r="W62" s="368"/>
      <c r="X62" s="371">
        <f t="shared" si="41"/>
        <v>42243</v>
      </c>
      <c r="Y62" s="370" t="str">
        <f t="shared" si="50"/>
        <v>jeu</v>
      </c>
      <c r="Z62" s="365" t="str">
        <f t="shared" si="57"/>
        <v>Vacances</v>
      </c>
      <c r="AB62" s="338">
        <f t="shared" si="58"/>
        <v>26</v>
      </c>
      <c r="AC62" s="338">
        <v>4</v>
      </c>
      <c r="AD62" s="338">
        <v>2015</v>
      </c>
      <c r="AE62" s="339">
        <f t="shared" si="13"/>
        <v>42120</v>
      </c>
      <c r="AF62" s="338" t="s">
        <v>134</v>
      </c>
    </row>
    <row r="63" spans="3:32" x14ac:dyDescent="0.25">
      <c r="C63" s="368" t="str">
        <f t="shared" si="51"/>
        <v/>
      </c>
      <c r="D63" s="371">
        <f t="shared" si="43"/>
        <v>42091</v>
      </c>
      <c r="E63" s="370" t="str">
        <f t="shared" si="44"/>
        <v>sam</v>
      </c>
      <c r="F63" s="365" t="str">
        <f t="shared" si="32"/>
        <v xml:space="preserve"> </v>
      </c>
      <c r="G63" s="368" t="str">
        <f t="shared" si="52"/>
        <v/>
      </c>
      <c r="H63" s="371">
        <f t="shared" si="33"/>
        <v>42122</v>
      </c>
      <c r="I63" s="370" t="str">
        <f t="shared" si="45"/>
        <v>mar</v>
      </c>
      <c r="J63" s="365" t="str">
        <f t="shared" si="34"/>
        <v>Vacances</v>
      </c>
      <c r="K63" s="387">
        <f t="shared" si="46"/>
        <v>31</v>
      </c>
      <c r="L63" s="371">
        <f t="shared" si="35"/>
        <v>42152</v>
      </c>
      <c r="M63" s="370" t="str">
        <f t="shared" si="47"/>
        <v>jeu</v>
      </c>
      <c r="N63" s="388" t="str">
        <f t="shared" si="36"/>
        <v xml:space="preserve"> </v>
      </c>
      <c r="O63" s="389" t="str">
        <f t="shared" si="53"/>
        <v/>
      </c>
      <c r="P63" s="371">
        <f t="shared" si="37"/>
        <v>42183</v>
      </c>
      <c r="Q63" s="370" t="str">
        <f t="shared" si="48"/>
        <v>dim</v>
      </c>
      <c r="R63" s="365" t="str">
        <f t="shared" si="38"/>
        <v xml:space="preserve"> </v>
      </c>
      <c r="S63" s="368"/>
      <c r="T63" s="371">
        <f t="shared" si="39"/>
        <v>42213</v>
      </c>
      <c r="U63" s="370" t="str">
        <f t="shared" si="49"/>
        <v>mar</v>
      </c>
      <c r="V63" s="365" t="str">
        <f t="shared" si="56"/>
        <v>Vacances</v>
      </c>
      <c r="W63" s="368"/>
      <c r="X63" s="371">
        <f t="shared" si="41"/>
        <v>42244</v>
      </c>
      <c r="Y63" s="370" t="str">
        <f t="shared" si="50"/>
        <v>ven</v>
      </c>
      <c r="Z63" s="365" t="str">
        <f t="shared" si="57"/>
        <v>Vacances</v>
      </c>
      <c r="AB63" s="338">
        <f t="shared" si="58"/>
        <v>27</v>
      </c>
      <c r="AC63" s="338">
        <v>4</v>
      </c>
      <c r="AD63" s="338">
        <v>2015</v>
      </c>
      <c r="AE63" s="339">
        <f t="shared" si="13"/>
        <v>42121</v>
      </c>
      <c r="AF63" s="338" t="s">
        <v>134</v>
      </c>
    </row>
    <row r="64" spans="3:32" x14ac:dyDescent="0.25">
      <c r="C64" s="368" t="str">
        <f t="shared" si="51"/>
        <v/>
      </c>
      <c r="D64" s="371">
        <f t="shared" si="43"/>
        <v>42092</v>
      </c>
      <c r="E64" s="370" t="str">
        <f t="shared" si="44"/>
        <v>dim</v>
      </c>
      <c r="F64" s="365" t="str">
        <f t="shared" si="32"/>
        <v xml:space="preserve"> </v>
      </c>
      <c r="G64" s="368" t="str">
        <f t="shared" si="52"/>
        <v/>
      </c>
      <c r="H64" s="371">
        <f t="shared" si="33"/>
        <v>42123</v>
      </c>
      <c r="I64" s="370" t="str">
        <f t="shared" si="45"/>
        <v>mer</v>
      </c>
      <c r="J64" s="365" t="str">
        <f t="shared" si="34"/>
        <v>Vacances</v>
      </c>
      <c r="K64" s="387" t="str">
        <f t="shared" si="46"/>
        <v/>
      </c>
      <c r="L64" s="371">
        <f t="shared" si="35"/>
        <v>42153</v>
      </c>
      <c r="M64" s="370" t="str">
        <f t="shared" si="47"/>
        <v>ven</v>
      </c>
      <c r="N64" s="388" t="str">
        <f t="shared" si="36"/>
        <v xml:space="preserve"> </v>
      </c>
      <c r="O64" s="389" t="str">
        <f>IF(R64="Vacances","",IF(Q64="jeu",TRUNC((P64-$D$3)/7)-7,""))</f>
        <v/>
      </c>
      <c r="P64" s="371">
        <f t="shared" si="37"/>
        <v>42184</v>
      </c>
      <c r="Q64" s="370" t="str">
        <f t="shared" si="48"/>
        <v>lun</v>
      </c>
      <c r="R64" s="365" t="str">
        <f t="shared" si="38"/>
        <v xml:space="preserve"> </v>
      </c>
      <c r="S64" s="368"/>
      <c r="T64" s="371">
        <f t="shared" si="39"/>
        <v>42214</v>
      </c>
      <c r="U64" s="370" t="str">
        <f t="shared" si="49"/>
        <v>mer</v>
      </c>
      <c r="V64" s="365" t="str">
        <f t="shared" si="56"/>
        <v>Vacances</v>
      </c>
      <c r="W64" s="368"/>
      <c r="X64" s="371">
        <f t="shared" si="41"/>
        <v>42245</v>
      </c>
      <c r="Y64" s="370" t="str">
        <f t="shared" si="50"/>
        <v>sam</v>
      </c>
      <c r="Z64" s="365" t="str">
        <f t="shared" si="57"/>
        <v>Vacances</v>
      </c>
      <c r="AB64" s="338">
        <f t="shared" si="58"/>
        <v>28</v>
      </c>
      <c r="AC64" s="338">
        <v>4</v>
      </c>
      <c r="AD64" s="338">
        <v>2015</v>
      </c>
      <c r="AE64" s="339">
        <f t="shared" si="13"/>
        <v>42122</v>
      </c>
      <c r="AF64" s="338" t="s">
        <v>134</v>
      </c>
    </row>
    <row r="65" spans="3:32" x14ac:dyDescent="0.25">
      <c r="C65" s="368" t="str">
        <f t="shared" si="51"/>
        <v/>
      </c>
      <c r="D65" s="371">
        <f t="shared" si="43"/>
        <v>42093</v>
      </c>
      <c r="E65" s="370" t="str">
        <f t="shared" si="44"/>
        <v>lun</v>
      </c>
      <c r="F65" s="365" t="str">
        <f t="shared" si="32"/>
        <v xml:space="preserve"> </v>
      </c>
      <c r="G65" s="368" t="str">
        <f>IF(J65="Vacances","",IF(I65="jeu",TRUNC((H65-$D$3)/7)-7,""))</f>
        <v/>
      </c>
      <c r="H65" s="371">
        <f t="shared" si="33"/>
        <v>42124</v>
      </c>
      <c r="I65" s="370" t="str">
        <f t="shared" si="45"/>
        <v>jeu</v>
      </c>
      <c r="J65" s="365" t="str">
        <f t="shared" si="34"/>
        <v>Vacances</v>
      </c>
      <c r="K65" s="387" t="str">
        <f t="shared" si="46"/>
        <v/>
      </c>
      <c r="L65" s="371">
        <f t="shared" si="35"/>
        <v>42154</v>
      </c>
      <c r="M65" s="370" t="str">
        <f t="shared" si="47"/>
        <v>sam</v>
      </c>
      <c r="N65" s="388" t="str">
        <f t="shared" si="36"/>
        <v xml:space="preserve"> </v>
      </c>
      <c r="O65" s="389" t="str">
        <f t="shared" si="53"/>
        <v/>
      </c>
      <c r="P65" s="371">
        <f t="shared" si="37"/>
        <v>42185</v>
      </c>
      <c r="Q65" s="370" t="str">
        <f t="shared" si="48"/>
        <v>mar</v>
      </c>
      <c r="R65" s="365" t="str">
        <f t="shared" si="38"/>
        <v xml:space="preserve"> </v>
      </c>
      <c r="S65" s="368"/>
      <c r="T65" s="371">
        <f t="shared" si="39"/>
        <v>42215</v>
      </c>
      <c r="U65" s="370" t="str">
        <f t="shared" si="49"/>
        <v>jeu</v>
      </c>
      <c r="V65" s="365" t="str">
        <f t="shared" si="56"/>
        <v>Vacances</v>
      </c>
      <c r="W65" s="368"/>
      <c r="X65" s="371">
        <f t="shared" si="41"/>
        <v>42246</v>
      </c>
      <c r="Y65" s="370" t="str">
        <f t="shared" si="50"/>
        <v>dim</v>
      </c>
      <c r="Z65" s="365" t="str">
        <f t="shared" si="57"/>
        <v>Vacances</v>
      </c>
      <c r="AB65" s="338">
        <f t="shared" si="58"/>
        <v>29</v>
      </c>
      <c r="AC65" s="338">
        <v>4</v>
      </c>
      <c r="AD65" s="338">
        <v>2015</v>
      </c>
      <c r="AE65" s="339">
        <f t="shared" si="13"/>
        <v>42123</v>
      </c>
      <c r="AF65" s="338" t="s">
        <v>134</v>
      </c>
    </row>
    <row r="66" spans="3:32" ht="15.75" thickBot="1" x14ac:dyDescent="0.3">
      <c r="C66" s="377" t="str">
        <f t="shared" si="51"/>
        <v/>
      </c>
      <c r="D66" s="381">
        <f t="shared" si="43"/>
        <v>42094</v>
      </c>
      <c r="E66" s="379" t="str">
        <f t="shared" si="44"/>
        <v>mar</v>
      </c>
      <c r="F66" s="380" t="str">
        <f t="shared" si="32"/>
        <v xml:space="preserve"> </v>
      </c>
      <c r="G66" s="377" t="str">
        <f t="shared" ref="G66" si="59">IF(I66="jeu", TRUNC((H66-$D$3)/7)+1, "")</f>
        <v/>
      </c>
      <c r="H66" s="382"/>
      <c r="I66" s="379"/>
      <c r="J66" s="380"/>
      <c r="K66" s="390" t="str">
        <f t="shared" si="46"/>
        <v/>
      </c>
      <c r="L66" s="381">
        <f t="shared" si="35"/>
        <v>42155</v>
      </c>
      <c r="M66" s="379" t="str">
        <f t="shared" si="47"/>
        <v>dim</v>
      </c>
      <c r="N66" s="391" t="str">
        <f t="shared" si="36"/>
        <v xml:space="preserve"> </v>
      </c>
      <c r="O66" s="392" t="str">
        <f t="shared" ref="O66" si="60">IF(Q66="jeu", TRUNC((P66-$D$3)/7)+1, "")</f>
        <v/>
      </c>
      <c r="P66" s="382"/>
      <c r="Q66" s="379"/>
      <c r="R66" s="380"/>
      <c r="S66" s="377" t="str">
        <f t="shared" ref="S66" si="61">IF(U66="jeu", TRUNC((T66-$D$3)/7)+1, "")</f>
        <v/>
      </c>
      <c r="T66" s="381">
        <f t="shared" si="39"/>
        <v>42216</v>
      </c>
      <c r="U66" s="379" t="str">
        <f t="shared" si="49"/>
        <v>ven</v>
      </c>
      <c r="V66" s="380" t="str">
        <f t="shared" si="56"/>
        <v>Vacances</v>
      </c>
      <c r="W66" s="394"/>
      <c r="X66" s="381">
        <f t="shared" si="41"/>
        <v>42247</v>
      </c>
      <c r="Y66" s="379" t="str">
        <f t="shared" si="50"/>
        <v>lun</v>
      </c>
      <c r="Z66" s="380" t="str">
        <f t="shared" si="57"/>
        <v>Vacances</v>
      </c>
      <c r="AB66" s="338">
        <f t="shared" si="58"/>
        <v>30</v>
      </c>
      <c r="AC66" s="338">
        <v>4</v>
      </c>
      <c r="AD66" s="338">
        <v>2015</v>
      </c>
      <c r="AE66" s="339">
        <f t="shared" si="13"/>
        <v>42124</v>
      </c>
      <c r="AF66" s="338" t="s">
        <v>134</v>
      </c>
    </row>
    <row r="67" spans="3:32" s="334" customFormat="1" x14ac:dyDescent="0.25">
      <c r="C67" s="346"/>
      <c r="G67" s="346"/>
      <c r="K67" s="346"/>
      <c r="O67" s="346"/>
      <c r="S67" s="346"/>
      <c r="W67" s="346"/>
      <c r="AB67" s="348">
        <f t="shared" si="58"/>
        <v>31</v>
      </c>
      <c r="AC67" s="348">
        <v>4</v>
      </c>
      <c r="AD67" s="348">
        <v>2015</v>
      </c>
      <c r="AE67" s="349">
        <f t="shared" ref="AE67:AE130" si="62">IF(ISERROR(DATE(AD67,AC67,AB67)), " ", DATE(AD67,AC67,AB67))</f>
        <v>42125</v>
      </c>
      <c r="AF67" s="348" t="s">
        <v>134</v>
      </c>
    </row>
    <row r="68" spans="3:32" s="334" customFormat="1" x14ac:dyDescent="0.25">
      <c r="C68" s="346"/>
      <c r="G68" s="346"/>
      <c r="K68" s="346"/>
      <c r="O68" s="346"/>
      <c r="S68" s="346"/>
      <c r="W68" s="346"/>
      <c r="AB68" s="348">
        <f t="shared" si="58"/>
        <v>32</v>
      </c>
      <c r="AC68" s="348">
        <v>4</v>
      </c>
      <c r="AD68" s="348">
        <v>2015</v>
      </c>
      <c r="AE68" s="349">
        <f t="shared" si="62"/>
        <v>42126</v>
      </c>
      <c r="AF68" s="348" t="s">
        <v>134</v>
      </c>
    </row>
    <row r="69" spans="3:32" s="334" customFormat="1" x14ac:dyDescent="0.25">
      <c r="C69" s="346"/>
      <c r="G69" s="346"/>
      <c r="K69" s="346"/>
      <c r="O69" s="346"/>
      <c r="S69" s="346"/>
      <c r="W69" s="346"/>
      <c r="AB69" s="348">
        <f t="shared" si="58"/>
        <v>33</v>
      </c>
      <c r="AC69" s="348">
        <v>4</v>
      </c>
      <c r="AD69" s="348">
        <v>2015</v>
      </c>
      <c r="AE69" s="349">
        <f t="shared" si="62"/>
        <v>42127</v>
      </c>
      <c r="AF69" s="348" t="s">
        <v>134</v>
      </c>
    </row>
    <row r="70" spans="3:32" s="334" customFormat="1" x14ac:dyDescent="0.25">
      <c r="C70" s="346"/>
      <c r="G70" s="346"/>
      <c r="K70" s="346"/>
      <c r="O70" s="346"/>
      <c r="S70" s="346"/>
      <c r="W70" s="346"/>
      <c r="AB70" s="348">
        <v>4</v>
      </c>
      <c r="AC70" s="348">
        <v>7</v>
      </c>
      <c r="AD70" s="348">
        <v>2015</v>
      </c>
      <c r="AE70" s="349">
        <f t="shared" si="62"/>
        <v>42189</v>
      </c>
      <c r="AF70" s="348" t="s">
        <v>134</v>
      </c>
    </row>
    <row r="71" spans="3:32" s="334" customFormat="1" x14ac:dyDescent="0.25">
      <c r="C71" s="346"/>
      <c r="E71" s="350"/>
      <c r="F71" s="350"/>
      <c r="G71" s="346"/>
      <c r="H71" s="351"/>
      <c r="I71" s="351"/>
      <c r="J71" s="351"/>
      <c r="K71" s="346"/>
      <c r="L71" s="351"/>
      <c r="M71" s="351"/>
      <c r="N71" s="351"/>
      <c r="O71" s="346"/>
      <c r="P71" s="351"/>
      <c r="Q71" s="351"/>
      <c r="S71" s="346"/>
      <c r="W71" s="346"/>
      <c r="AB71" s="348">
        <v>5</v>
      </c>
      <c r="AC71" s="348">
        <v>7</v>
      </c>
      <c r="AD71" s="348">
        <v>2015</v>
      </c>
      <c r="AE71" s="349">
        <f t="shared" si="62"/>
        <v>42190</v>
      </c>
      <c r="AF71" s="348" t="s">
        <v>134</v>
      </c>
    </row>
    <row r="72" spans="3:32" s="334" customFormat="1" x14ac:dyDescent="0.25">
      <c r="C72" s="346"/>
      <c r="E72" s="350"/>
      <c r="F72" s="350"/>
      <c r="G72" s="346"/>
      <c r="H72" s="352"/>
      <c r="I72" s="352"/>
      <c r="J72" s="351"/>
      <c r="K72" s="346"/>
      <c r="L72" s="351"/>
      <c r="M72" s="351"/>
      <c r="N72" s="351"/>
      <c r="O72" s="346"/>
      <c r="P72" s="351"/>
      <c r="Q72" s="351"/>
      <c r="S72" s="346"/>
      <c r="W72" s="346"/>
      <c r="AB72" s="348">
        <v>6</v>
      </c>
      <c r="AC72" s="348">
        <v>7</v>
      </c>
      <c r="AD72" s="348">
        <v>2015</v>
      </c>
      <c r="AE72" s="349">
        <f t="shared" si="62"/>
        <v>42191</v>
      </c>
      <c r="AF72" s="348" t="s">
        <v>134</v>
      </c>
    </row>
    <row r="73" spans="3:32" s="334" customFormat="1" x14ac:dyDescent="0.25">
      <c r="C73" s="346"/>
      <c r="E73" s="350"/>
      <c r="F73" s="350"/>
      <c r="G73" s="346"/>
      <c r="H73" s="352"/>
      <c r="I73" s="352"/>
      <c r="J73" s="351"/>
      <c r="K73" s="346"/>
      <c r="L73" s="351"/>
      <c r="M73" s="351"/>
      <c r="N73" s="351"/>
      <c r="O73" s="346"/>
      <c r="P73" s="351"/>
      <c r="Q73" s="351"/>
      <c r="S73" s="346"/>
      <c r="W73" s="346"/>
      <c r="AB73" s="348">
        <v>7</v>
      </c>
      <c r="AC73" s="348">
        <v>7</v>
      </c>
      <c r="AD73" s="348">
        <v>2015</v>
      </c>
      <c r="AE73" s="349">
        <f t="shared" si="62"/>
        <v>42192</v>
      </c>
      <c r="AF73" s="348" t="s">
        <v>134</v>
      </c>
    </row>
    <row r="74" spans="3:32" s="334" customFormat="1" x14ac:dyDescent="0.25">
      <c r="C74" s="346"/>
      <c r="E74" s="350"/>
      <c r="F74" s="350"/>
      <c r="G74" s="346"/>
      <c r="H74" s="352"/>
      <c r="I74" s="352"/>
      <c r="J74" s="351"/>
      <c r="K74" s="346"/>
      <c r="L74" s="351"/>
      <c r="M74" s="351"/>
      <c r="N74" s="351"/>
      <c r="O74" s="346"/>
      <c r="P74" s="351"/>
      <c r="Q74" s="351"/>
      <c r="S74" s="346"/>
      <c r="W74" s="346"/>
      <c r="AB74" s="348">
        <v>8</v>
      </c>
      <c r="AC74" s="348">
        <v>7</v>
      </c>
      <c r="AD74" s="348">
        <f t="shared" ref="AD74:AD105" si="63">Choix_années+1</f>
        <v>2015</v>
      </c>
      <c r="AE74" s="349">
        <f t="shared" si="62"/>
        <v>42193</v>
      </c>
      <c r="AF74" s="348" t="s">
        <v>134</v>
      </c>
    </row>
    <row r="75" spans="3:32" s="334" customFormat="1" x14ac:dyDescent="0.25">
      <c r="C75" s="346"/>
      <c r="E75" s="350"/>
      <c r="F75" s="350"/>
      <c r="G75" s="346"/>
      <c r="H75" s="352"/>
      <c r="I75" s="352"/>
      <c r="J75" s="351"/>
      <c r="K75" s="346"/>
      <c r="L75" s="351"/>
      <c r="M75" s="351"/>
      <c r="N75" s="351"/>
      <c r="O75" s="346"/>
      <c r="P75" s="351"/>
      <c r="Q75" s="351"/>
      <c r="S75" s="346"/>
      <c r="W75" s="346"/>
      <c r="AB75" s="348">
        <v>9</v>
      </c>
      <c r="AC75" s="348">
        <v>7</v>
      </c>
      <c r="AD75" s="348">
        <f t="shared" si="63"/>
        <v>2015</v>
      </c>
      <c r="AE75" s="349">
        <f t="shared" si="62"/>
        <v>42194</v>
      </c>
      <c r="AF75" s="348" t="s">
        <v>134</v>
      </c>
    </row>
    <row r="76" spans="3:32" s="334" customFormat="1" x14ac:dyDescent="0.25">
      <c r="C76" s="346"/>
      <c r="E76" s="350"/>
      <c r="F76" s="350"/>
      <c r="G76" s="346"/>
      <c r="H76" s="352"/>
      <c r="I76" s="352"/>
      <c r="J76" s="351"/>
      <c r="K76" s="346"/>
      <c r="L76" s="351"/>
      <c r="M76" s="351"/>
      <c r="N76" s="351"/>
      <c r="O76" s="346"/>
      <c r="P76" s="351"/>
      <c r="Q76" s="351"/>
      <c r="S76" s="346"/>
      <c r="W76" s="346"/>
      <c r="AB76" s="348">
        <v>10</v>
      </c>
      <c r="AC76" s="348">
        <v>7</v>
      </c>
      <c r="AD76" s="348">
        <f t="shared" si="63"/>
        <v>2015</v>
      </c>
      <c r="AE76" s="349">
        <f t="shared" si="62"/>
        <v>42195</v>
      </c>
      <c r="AF76" s="348" t="s">
        <v>134</v>
      </c>
    </row>
    <row r="77" spans="3:32" s="334" customFormat="1" x14ac:dyDescent="0.25">
      <c r="C77" s="346"/>
      <c r="E77" s="350"/>
      <c r="F77" s="350"/>
      <c r="G77" s="346"/>
      <c r="H77" s="352"/>
      <c r="I77" s="352"/>
      <c r="J77" s="351"/>
      <c r="K77" s="346"/>
      <c r="L77" s="351"/>
      <c r="M77" s="351"/>
      <c r="N77" s="351"/>
      <c r="O77" s="346"/>
      <c r="P77" s="351"/>
      <c r="Q77" s="351"/>
      <c r="S77" s="346"/>
      <c r="W77" s="346"/>
      <c r="AB77" s="348">
        <v>11</v>
      </c>
      <c r="AC77" s="348">
        <v>7</v>
      </c>
      <c r="AD77" s="348">
        <f t="shared" si="63"/>
        <v>2015</v>
      </c>
      <c r="AE77" s="349">
        <f t="shared" si="62"/>
        <v>42196</v>
      </c>
      <c r="AF77" s="348" t="s">
        <v>134</v>
      </c>
    </row>
    <row r="78" spans="3:32" s="334" customFormat="1" x14ac:dyDescent="0.25">
      <c r="C78" s="346"/>
      <c r="E78" s="350"/>
      <c r="F78" s="350"/>
      <c r="G78" s="346"/>
      <c r="H78" s="352"/>
      <c r="I78" s="352"/>
      <c r="J78" s="351"/>
      <c r="K78" s="346"/>
      <c r="L78" s="351"/>
      <c r="M78" s="351"/>
      <c r="N78" s="351"/>
      <c r="O78" s="346"/>
      <c r="P78" s="351"/>
      <c r="Q78" s="351"/>
      <c r="S78" s="346"/>
      <c r="W78" s="346"/>
      <c r="AB78" s="348">
        <v>12</v>
      </c>
      <c r="AC78" s="348">
        <v>7</v>
      </c>
      <c r="AD78" s="348">
        <f t="shared" si="63"/>
        <v>2015</v>
      </c>
      <c r="AE78" s="349">
        <f t="shared" si="62"/>
        <v>42197</v>
      </c>
      <c r="AF78" s="348" t="s">
        <v>134</v>
      </c>
    </row>
    <row r="79" spans="3:32" s="334" customFormat="1" x14ac:dyDescent="0.25">
      <c r="C79" s="346"/>
      <c r="E79" s="350"/>
      <c r="F79" s="350"/>
      <c r="G79" s="346"/>
      <c r="H79" s="353"/>
      <c r="I79" s="353"/>
      <c r="J79" s="351"/>
      <c r="K79" s="346"/>
      <c r="L79" s="351"/>
      <c r="M79" s="351"/>
      <c r="N79" s="351"/>
      <c r="O79" s="346"/>
      <c r="P79" s="351"/>
      <c r="Q79" s="351"/>
      <c r="S79" s="346"/>
      <c r="W79" s="346"/>
      <c r="AB79" s="348">
        <v>13</v>
      </c>
      <c r="AC79" s="348">
        <v>7</v>
      </c>
      <c r="AD79" s="348">
        <f t="shared" si="63"/>
        <v>2015</v>
      </c>
      <c r="AE79" s="349">
        <f t="shared" si="62"/>
        <v>42198</v>
      </c>
      <c r="AF79" s="348" t="s">
        <v>134</v>
      </c>
    </row>
    <row r="80" spans="3:32" s="334" customFormat="1" x14ac:dyDescent="0.25">
      <c r="C80" s="346"/>
      <c r="E80" s="350"/>
      <c r="F80" s="350"/>
      <c r="G80" s="346"/>
      <c r="H80" s="353"/>
      <c r="I80" s="353"/>
      <c r="J80" s="351"/>
      <c r="K80" s="346"/>
      <c r="L80" s="351"/>
      <c r="M80" s="351"/>
      <c r="N80" s="351"/>
      <c r="O80" s="346"/>
      <c r="P80" s="351"/>
      <c r="Q80" s="351"/>
      <c r="S80" s="346"/>
      <c r="W80" s="346"/>
      <c r="AB80" s="348">
        <v>14</v>
      </c>
      <c r="AC80" s="348">
        <v>7</v>
      </c>
      <c r="AD80" s="348">
        <f t="shared" si="63"/>
        <v>2015</v>
      </c>
      <c r="AE80" s="349">
        <f t="shared" si="62"/>
        <v>42199</v>
      </c>
      <c r="AF80" s="348" t="s">
        <v>148</v>
      </c>
    </row>
    <row r="81" spans="3:32" s="334" customFormat="1" x14ac:dyDescent="0.25">
      <c r="C81" s="346"/>
      <c r="E81" s="350"/>
      <c r="F81" s="350"/>
      <c r="G81" s="346"/>
      <c r="H81" s="353"/>
      <c r="I81" s="353"/>
      <c r="J81" s="351"/>
      <c r="K81" s="346"/>
      <c r="L81" s="351"/>
      <c r="M81" s="351"/>
      <c r="N81" s="351"/>
      <c r="O81" s="346"/>
      <c r="P81" s="351"/>
      <c r="Q81" s="351"/>
      <c r="S81" s="346"/>
      <c r="W81" s="346"/>
      <c r="AB81" s="348">
        <v>15</v>
      </c>
      <c r="AC81" s="348">
        <v>7</v>
      </c>
      <c r="AD81" s="348">
        <f t="shared" si="63"/>
        <v>2015</v>
      </c>
      <c r="AE81" s="349">
        <f t="shared" si="62"/>
        <v>42200</v>
      </c>
      <c r="AF81" s="348" t="s">
        <v>134</v>
      </c>
    </row>
    <row r="82" spans="3:32" s="334" customFormat="1" x14ac:dyDescent="0.25">
      <c r="C82" s="346"/>
      <c r="E82" s="350"/>
      <c r="F82" s="350"/>
      <c r="G82" s="346"/>
      <c r="H82" s="353"/>
      <c r="I82" s="353"/>
      <c r="J82" s="351"/>
      <c r="K82" s="346"/>
      <c r="L82" s="351"/>
      <c r="M82" s="351"/>
      <c r="N82" s="351"/>
      <c r="O82" s="346"/>
      <c r="P82" s="351"/>
      <c r="Q82" s="351"/>
      <c r="S82" s="346"/>
      <c r="W82" s="346"/>
      <c r="AB82" s="348">
        <v>16</v>
      </c>
      <c r="AC82" s="348">
        <v>7</v>
      </c>
      <c r="AD82" s="348">
        <f t="shared" si="63"/>
        <v>2015</v>
      </c>
      <c r="AE82" s="349">
        <f t="shared" si="62"/>
        <v>42201</v>
      </c>
      <c r="AF82" s="348" t="s">
        <v>134</v>
      </c>
    </row>
    <row r="83" spans="3:32" s="334" customFormat="1" x14ac:dyDescent="0.25">
      <c r="C83" s="346"/>
      <c r="E83" s="350"/>
      <c r="F83" s="350"/>
      <c r="G83" s="346"/>
      <c r="H83" s="353"/>
      <c r="I83" s="353"/>
      <c r="J83" s="351"/>
      <c r="K83" s="346"/>
      <c r="L83" s="351"/>
      <c r="M83" s="351"/>
      <c r="N83" s="351"/>
      <c r="O83" s="346"/>
      <c r="P83" s="351"/>
      <c r="Q83" s="351"/>
      <c r="S83" s="346"/>
      <c r="W83" s="346"/>
      <c r="AB83" s="348">
        <v>17</v>
      </c>
      <c r="AC83" s="348">
        <v>7</v>
      </c>
      <c r="AD83" s="348">
        <f t="shared" si="63"/>
        <v>2015</v>
      </c>
      <c r="AE83" s="349">
        <f t="shared" si="62"/>
        <v>42202</v>
      </c>
      <c r="AF83" s="348" t="s">
        <v>134</v>
      </c>
    </row>
    <row r="84" spans="3:32" s="334" customFormat="1" x14ac:dyDescent="0.25">
      <c r="C84" s="346"/>
      <c r="E84" s="350"/>
      <c r="F84" s="350"/>
      <c r="G84" s="346"/>
      <c r="H84" s="353"/>
      <c r="I84" s="353"/>
      <c r="J84" s="351"/>
      <c r="K84" s="346"/>
      <c r="L84" s="351"/>
      <c r="M84" s="351"/>
      <c r="N84" s="351"/>
      <c r="O84" s="346"/>
      <c r="P84" s="351"/>
      <c r="Q84" s="351"/>
      <c r="S84" s="346"/>
      <c r="W84" s="346"/>
      <c r="AB84" s="348">
        <v>18</v>
      </c>
      <c r="AC84" s="348">
        <v>7</v>
      </c>
      <c r="AD84" s="348">
        <f t="shared" si="63"/>
        <v>2015</v>
      </c>
      <c r="AE84" s="349">
        <f t="shared" si="62"/>
        <v>42203</v>
      </c>
      <c r="AF84" s="348" t="s">
        <v>134</v>
      </c>
    </row>
    <row r="85" spans="3:32" s="334" customFormat="1" x14ac:dyDescent="0.25">
      <c r="C85" s="346"/>
      <c r="E85" s="350"/>
      <c r="F85" s="350"/>
      <c r="G85" s="346"/>
      <c r="H85" s="353"/>
      <c r="I85" s="353"/>
      <c r="J85" s="351"/>
      <c r="K85" s="346"/>
      <c r="L85" s="351"/>
      <c r="M85" s="351"/>
      <c r="N85" s="351"/>
      <c r="O85" s="346"/>
      <c r="P85" s="351"/>
      <c r="Q85" s="351"/>
      <c r="S85" s="346"/>
      <c r="W85" s="346"/>
      <c r="AB85" s="348">
        <v>19</v>
      </c>
      <c r="AC85" s="348">
        <v>7</v>
      </c>
      <c r="AD85" s="348">
        <f t="shared" si="63"/>
        <v>2015</v>
      </c>
      <c r="AE85" s="349">
        <f t="shared" si="62"/>
        <v>42204</v>
      </c>
      <c r="AF85" s="348" t="s">
        <v>134</v>
      </c>
    </row>
    <row r="86" spans="3:32" s="334" customFormat="1" x14ac:dyDescent="0.25">
      <c r="C86" s="346"/>
      <c r="E86" s="350"/>
      <c r="F86" s="350"/>
      <c r="G86" s="346"/>
      <c r="H86" s="353"/>
      <c r="I86" s="353"/>
      <c r="J86" s="351"/>
      <c r="K86" s="346"/>
      <c r="L86" s="351"/>
      <c r="M86" s="351"/>
      <c r="N86" s="351"/>
      <c r="O86" s="346"/>
      <c r="P86" s="351"/>
      <c r="Q86" s="351"/>
      <c r="S86" s="346"/>
      <c r="W86" s="346"/>
      <c r="AB86" s="348">
        <v>20</v>
      </c>
      <c r="AC86" s="348">
        <v>7</v>
      </c>
      <c r="AD86" s="348">
        <f t="shared" si="63"/>
        <v>2015</v>
      </c>
      <c r="AE86" s="349">
        <f t="shared" si="62"/>
        <v>42205</v>
      </c>
      <c r="AF86" s="348" t="s">
        <v>134</v>
      </c>
    </row>
    <row r="87" spans="3:32" s="334" customFormat="1" x14ac:dyDescent="0.25">
      <c r="C87" s="346"/>
      <c r="E87" s="350"/>
      <c r="F87" s="350"/>
      <c r="G87" s="346"/>
      <c r="H87" s="353"/>
      <c r="I87" s="353"/>
      <c r="J87" s="351"/>
      <c r="K87" s="346"/>
      <c r="L87" s="351"/>
      <c r="M87" s="351"/>
      <c r="N87" s="351"/>
      <c r="O87" s="346"/>
      <c r="P87" s="351"/>
      <c r="Q87" s="351"/>
      <c r="S87" s="346"/>
      <c r="W87" s="346"/>
      <c r="AB87" s="348">
        <v>21</v>
      </c>
      <c r="AC87" s="348">
        <v>7</v>
      </c>
      <c r="AD87" s="348">
        <f t="shared" si="63"/>
        <v>2015</v>
      </c>
      <c r="AE87" s="349">
        <f t="shared" si="62"/>
        <v>42206</v>
      </c>
      <c r="AF87" s="348" t="s">
        <v>134</v>
      </c>
    </row>
    <row r="88" spans="3:32" s="334" customFormat="1" x14ac:dyDescent="0.25">
      <c r="C88" s="346"/>
      <c r="E88" s="350"/>
      <c r="F88" s="350"/>
      <c r="G88" s="346"/>
      <c r="H88" s="353"/>
      <c r="I88" s="353"/>
      <c r="J88" s="351"/>
      <c r="K88" s="346"/>
      <c r="L88" s="351"/>
      <c r="M88" s="351"/>
      <c r="N88" s="351"/>
      <c r="O88" s="346"/>
      <c r="P88" s="351"/>
      <c r="Q88" s="351"/>
      <c r="S88" s="346"/>
      <c r="W88" s="346"/>
      <c r="AB88" s="348">
        <v>22</v>
      </c>
      <c r="AC88" s="348">
        <v>7</v>
      </c>
      <c r="AD88" s="348">
        <f t="shared" si="63"/>
        <v>2015</v>
      </c>
      <c r="AE88" s="349">
        <f t="shared" si="62"/>
        <v>42207</v>
      </c>
      <c r="AF88" s="348" t="s">
        <v>134</v>
      </c>
    </row>
    <row r="89" spans="3:32" s="334" customFormat="1" x14ac:dyDescent="0.25">
      <c r="C89" s="346"/>
      <c r="E89" s="350"/>
      <c r="F89" s="350"/>
      <c r="G89" s="346"/>
      <c r="H89" s="353"/>
      <c r="I89" s="353"/>
      <c r="J89" s="351"/>
      <c r="K89" s="346"/>
      <c r="L89" s="351"/>
      <c r="M89" s="351"/>
      <c r="N89" s="351"/>
      <c r="O89" s="346"/>
      <c r="P89" s="351"/>
      <c r="Q89" s="351"/>
      <c r="S89" s="346"/>
      <c r="W89" s="346"/>
      <c r="AB89" s="348">
        <v>23</v>
      </c>
      <c r="AC89" s="348">
        <v>7</v>
      </c>
      <c r="AD89" s="348">
        <f t="shared" si="63"/>
        <v>2015</v>
      </c>
      <c r="AE89" s="349">
        <f t="shared" si="62"/>
        <v>42208</v>
      </c>
      <c r="AF89" s="348" t="s">
        <v>134</v>
      </c>
    </row>
    <row r="90" spans="3:32" s="334" customFormat="1" x14ac:dyDescent="0.25">
      <c r="C90" s="346"/>
      <c r="E90" s="350"/>
      <c r="F90" s="350"/>
      <c r="G90" s="346"/>
      <c r="H90" s="353"/>
      <c r="I90" s="353"/>
      <c r="J90" s="351"/>
      <c r="K90" s="346"/>
      <c r="L90" s="351"/>
      <c r="M90" s="351"/>
      <c r="N90" s="351"/>
      <c r="O90" s="346"/>
      <c r="P90" s="351"/>
      <c r="Q90" s="351"/>
      <c r="S90" s="346"/>
      <c r="W90" s="346"/>
      <c r="AB90" s="348">
        <v>24</v>
      </c>
      <c r="AC90" s="348">
        <v>7</v>
      </c>
      <c r="AD90" s="348">
        <f t="shared" si="63"/>
        <v>2015</v>
      </c>
      <c r="AE90" s="349">
        <f t="shared" si="62"/>
        <v>42209</v>
      </c>
      <c r="AF90" s="348" t="s">
        <v>134</v>
      </c>
    </row>
    <row r="91" spans="3:32" s="334" customFormat="1" x14ac:dyDescent="0.25">
      <c r="C91" s="346"/>
      <c r="E91" s="350"/>
      <c r="F91" s="350"/>
      <c r="G91" s="346"/>
      <c r="H91" s="353"/>
      <c r="I91" s="353"/>
      <c r="J91" s="351"/>
      <c r="K91" s="346"/>
      <c r="L91" s="351"/>
      <c r="M91" s="351"/>
      <c r="N91" s="351"/>
      <c r="O91" s="346"/>
      <c r="P91" s="351"/>
      <c r="Q91" s="351"/>
      <c r="S91" s="346"/>
      <c r="W91" s="346"/>
      <c r="AB91" s="348">
        <v>25</v>
      </c>
      <c r="AC91" s="348">
        <v>7</v>
      </c>
      <c r="AD91" s="348">
        <f t="shared" si="63"/>
        <v>2015</v>
      </c>
      <c r="AE91" s="349">
        <f t="shared" si="62"/>
        <v>42210</v>
      </c>
      <c r="AF91" s="348" t="s">
        <v>134</v>
      </c>
    </row>
    <row r="92" spans="3:32" s="334" customFormat="1" x14ac:dyDescent="0.25">
      <c r="C92" s="346"/>
      <c r="E92" s="350"/>
      <c r="F92" s="350"/>
      <c r="G92" s="346"/>
      <c r="H92" s="353"/>
      <c r="I92" s="353"/>
      <c r="J92" s="351"/>
      <c r="K92" s="346"/>
      <c r="L92" s="351"/>
      <c r="M92" s="351"/>
      <c r="N92" s="351"/>
      <c r="O92" s="346"/>
      <c r="P92" s="351"/>
      <c r="Q92" s="351"/>
      <c r="S92" s="346"/>
      <c r="W92" s="346"/>
      <c r="AB92" s="348">
        <v>26</v>
      </c>
      <c r="AC92" s="348">
        <v>7</v>
      </c>
      <c r="AD92" s="348">
        <f t="shared" si="63"/>
        <v>2015</v>
      </c>
      <c r="AE92" s="349">
        <f t="shared" si="62"/>
        <v>42211</v>
      </c>
      <c r="AF92" s="348" t="s">
        <v>134</v>
      </c>
    </row>
    <row r="93" spans="3:32" s="334" customFormat="1" x14ac:dyDescent="0.25">
      <c r="C93" s="346"/>
      <c r="E93" s="350"/>
      <c r="F93" s="350"/>
      <c r="G93" s="346"/>
      <c r="H93" s="353"/>
      <c r="I93" s="353"/>
      <c r="J93" s="351"/>
      <c r="K93" s="346"/>
      <c r="L93" s="351"/>
      <c r="M93" s="351"/>
      <c r="N93" s="351"/>
      <c r="O93" s="346"/>
      <c r="P93" s="351"/>
      <c r="Q93" s="351"/>
      <c r="S93" s="346"/>
      <c r="W93" s="346"/>
      <c r="AB93" s="348">
        <v>27</v>
      </c>
      <c r="AC93" s="348">
        <v>7</v>
      </c>
      <c r="AD93" s="348">
        <f t="shared" si="63"/>
        <v>2015</v>
      </c>
      <c r="AE93" s="349">
        <f t="shared" si="62"/>
        <v>42212</v>
      </c>
      <c r="AF93" s="348" t="s">
        <v>134</v>
      </c>
    </row>
    <row r="94" spans="3:32" s="334" customFormat="1" x14ac:dyDescent="0.25">
      <c r="C94" s="346"/>
      <c r="E94" s="350"/>
      <c r="F94" s="350"/>
      <c r="G94" s="346"/>
      <c r="H94" s="353"/>
      <c r="I94" s="353"/>
      <c r="J94" s="351"/>
      <c r="K94" s="346"/>
      <c r="L94" s="351"/>
      <c r="M94" s="351"/>
      <c r="N94" s="351"/>
      <c r="O94" s="346"/>
      <c r="P94" s="351"/>
      <c r="Q94" s="351"/>
      <c r="S94" s="346"/>
      <c r="W94" s="346"/>
      <c r="AB94" s="348">
        <v>28</v>
      </c>
      <c r="AC94" s="348">
        <v>7</v>
      </c>
      <c r="AD94" s="348">
        <f t="shared" si="63"/>
        <v>2015</v>
      </c>
      <c r="AE94" s="349">
        <f t="shared" si="62"/>
        <v>42213</v>
      </c>
      <c r="AF94" s="348" t="s">
        <v>134</v>
      </c>
    </row>
    <row r="95" spans="3:32" s="334" customFormat="1" x14ac:dyDescent="0.25">
      <c r="C95" s="346"/>
      <c r="E95" s="350"/>
      <c r="F95" s="350"/>
      <c r="G95" s="346"/>
      <c r="H95" s="353"/>
      <c r="I95" s="353"/>
      <c r="J95" s="351"/>
      <c r="K95" s="346"/>
      <c r="L95" s="351"/>
      <c r="M95" s="351"/>
      <c r="N95" s="351"/>
      <c r="O95" s="346"/>
      <c r="P95" s="351"/>
      <c r="Q95" s="351"/>
      <c r="S95" s="346"/>
      <c r="W95" s="346"/>
      <c r="AB95" s="348">
        <v>29</v>
      </c>
      <c r="AC95" s="348">
        <v>7</v>
      </c>
      <c r="AD95" s="348">
        <f t="shared" si="63"/>
        <v>2015</v>
      </c>
      <c r="AE95" s="349">
        <f t="shared" si="62"/>
        <v>42214</v>
      </c>
      <c r="AF95" s="348" t="s">
        <v>134</v>
      </c>
    </row>
    <row r="96" spans="3:32" s="334" customFormat="1" x14ac:dyDescent="0.25">
      <c r="C96" s="346"/>
      <c r="E96" s="350"/>
      <c r="F96" s="350"/>
      <c r="G96" s="346"/>
      <c r="H96" s="353"/>
      <c r="I96" s="353"/>
      <c r="J96" s="351"/>
      <c r="K96" s="346"/>
      <c r="L96" s="351"/>
      <c r="M96" s="351"/>
      <c r="N96" s="351"/>
      <c r="O96" s="346"/>
      <c r="P96" s="351"/>
      <c r="Q96" s="351"/>
      <c r="S96" s="346"/>
      <c r="W96" s="346"/>
      <c r="AB96" s="348">
        <v>30</v>
      </c>
      <c r="AC96" s="348">
        <v>7</v>
      </c>
      <c r="AD96" s="348">
        <f t="shared" si="63"/>
        <v>2015</v>
      </c>
      <c r="AE96" s="349">
        <f t="shared" si="62"/>
        <v>42215</v>
      </c>
      <c r="AF96" s="348" t="s">
        <v>134</v>
      </c>
    </row>
    <row r="97" spans="3:32" s="334" customFormat="1" x14ac:dyDescent="0.25">
      <c r="C97" s="346"/>
      <c r="E97" s="350"/>
      <c r="F97" s="350"/>
      <c r="G97" s="346"/>
      <c r="H97" s="353"/>
      <c r="I97" s="353"/>
      <c r="J97" s="351"/>
      <c r="K97" s="346"/>
      <c r="L97" s="351"/>
      <c r="M97" s="351"/>
      <c r="N97" s="351"/>
      <c r="O97" s="346"/>
      <c r="P97" s="351"/>
      <c r="Q97" s="351"/>
      <c r="S97" s="346"/>
      <c r="W97" s="346"/>
      <c r="AB97" s="348">
        <v>31</v>
      </c>
      <c r="AC97" s="348">
        <v>7</v>
      </c>
      <c r="AD97" s="348">
        <f t="shared" si="63"/>
        <v>2015</v>
      </c>
      <c r="AE97" s="349">
        <f t="shared" si="62"/>
        <v>42216</v>
      </c>
      <c r="AF97" s="348" t="s">
        <v>134</v>
      </c>
    </row>
    <row r="98" spans="3:32" s="334" customFormat="1" x14ac:dyDescent="0.25">
      <c r="C98" s="346"/>
      <c r="E98" s="350"/>
      <c r="F98" s="350"/>
      <c r="G98" s="346"/>
      <c r="H98" s="353"/>
      <c r="I98" s="353"/>
      <c r="J98" s="351"/>
      <c r="K98" s="346"/>
      <c r="L98" s="351"/>
      <c r="M98" s="351"/>
      <c r="N98" s="351"/>
      <c r="O98" s="346"/>
      <c r="P98" s="351"/>
      <c r="Q98" s="351"/>
      <c r="S98" s="346"/>
      <c r="W98" s="346"/>
      <c r="AB98" s="348">
        <v>32</v>
      </c>
      <c r="AC98" s="348">
        <v>7</v>
      </c>
      <c r="AD98" s="348">
        <f t="shared" si="63"/>
        <v>2015</v>
      </c>
      <c r="AE98" s="349">
        <f t="shared" si="62"/>
        <v>42217</v>
      </c>
      <c r="AF98" s="348" t="s">
        <v>134</v>
      </c>
    </row>
    <row r="99" spans="3:32" s="334" customFormat="1" x14ac:dyDescent="0.25">
      <c r="C99" s="346"/>
      <c r="E99" s="350"/>
      <c r="F99" s="350"/>
      <c r="G99" s="346"/>
      <c r="H99" s="353"/>
      <c r="I99" s="353"/>
      <c r="J99" s="351"/>
      <c r="K99" s="346"/>
      <c r="L99" s="351"/>
      <c r="M99" s="351"/>
      <c r="N99" s="351"/>
      <c r="O99" s="346"/>
      <c r="P99" s="351"/>
      <c r="Q99" s="351"/>
      <c r="S99" s="346"/>
      <c r="W99" s="346"/>
      <c r="AB99" s="348">
        <v>33</v>
      </c>
      <c r="AC99" s="348">
        <v>7</v>
      </c>
      <c r="AD99" s="348">
        <f t="shared" si="63"/>
        <v>2015</v>
      </c>
      <c r="AE99" s="349">
        <f t="shared" si="62"/>
        <v>42218</v>
      </c>
      <c r="AF99" s="348" t="s">
        <v>134</v>
      </c>
    </row>
    <row r="100" spans="3:32" s="334" customFormat="1" x14ac:dyDescent="0.25">
      <c r="C100" s="346"/>
      <c r="E100" s="350"/>
      <c r="F100" s="350"/>
      <c r="G100" s="346"/>
      <c r="H100" s="353"/>
      <c r="I100" s="353"/>
      <c r="J100" s="351"/>
      <c r="K100" s="346"/>
      <c r="L100" s="351"/>
      <c r="M100" s="351"/>
      <c r="N100" s="351"/>
      <c r="O100" s="346"/>
      <c r="P100" s="351"/>
      <c r="Q100" s="351"/>
      <c r="S100" s="346"/>
      <c r="W100" s="346"/>
      <c r="AB100" s="348">
        <v>34</v>
      </c>
      <c r="AC100" s="348">
        <v>7</v>
      </c>
      <c r="AD100" s="348">
        <f t="shared" si="63"/>
        <v>2015</v>
      </c>
      <c r="AE100" s="349">
        <f t="shared" si="62"/>
        <v>42219</v>
      </c>
      <c r="AF100" s="348" t="s">
        <v>134</v>
      </c>
    </row>
    <row r="101" spans="3:32" s="334" customFormat="1" x14ac:dyDescent="0.25">
      <c r="C101" s="346"/>
      <c r="E101" s="350"/>
      <c r="F101" s="350"/>
      <c r="G101" s="346"/>
      <c r="H101" s="353"/>
      <c r="I101" s="353"/>
      <c r="J101" s="351"/>
      <c r="K101" s="346"/>
      <c r="L101" s="351"/>
      <c r="M101" s="351"/>
      <c r="N101" s="351"/>
      <c r="O101" s="346"/>
      <c r="P101" s="351"/>
      <c r="Q101" s="351"/>
      <c r="S101" s="346"/>
      <c r="W101" s="346"/>
      <c r="AB101" s="348">
        <v>35</v>
      </c>
      <c r="AC101" s="348">
        <v>7</v>
      </c>
      <c r="AD101" s="348">
        <f t="shared" si="63"/>
        <v>2015</v>
      </c>
      <c r="AE101" s="349">
        <f t="shared" si="62"/>
        <v>42220</v>
      </c>
      <c r="AF101" s="348" t="s">
        <v>134</v>
      </c>
    </row>
    <row r="102" spans="3:32" s="334" customFormat="1" x14ac:dyDescent="0.25">
      <c r="C102" s="346"/>
      <c r="E102" s="350"/>
      <c r="F102" s="350"/>
      <c r="G102" s="346"/>
      <c r="H102" s="353"/>
      <c r="I102" s="353"/>
      <c r="J102" s="351"/>
      <c r="K102" s="346"/>
      <c r="L102" s="351"/>
      <c r="M102" s="351"/>
      <c r="N102" s="351"/>
      <c r="O102" s="346"/>
      <c r="P102" s="351"/>
      <c r="Q102" s="351"/>
      <c r="S102" s="346"/>
      <c r="W102" s="346"/>
      <c r="AB102" s="348">
        <v>36</v>
      </c>
      <c r="AC102" s="348">
        <v>7</v>
      </c>
      <c r="AD102" s="348">
        <f t="shared" si="63"/>
        <v>2015</v>
      </c>
      <c r="AE102" s="349">
        <f t="shared" si="62"/>
        <v>42221</v>
      </c>
      <c r="AF102" s="348" t="s">
        <v>134</v>
      </c>
    </row>
    <row r="103" spans="3:32" s="334" customFormat="1" x14ac:dyDescent="0.25">
      <c r="C103" s="346"/>
      <c r="E103" s="350"/>
      <c r="F103" s="350"/>
      <c r="G103" s="346"/>
      <c r="H103" s="353"/>
      <c r="I103" s="353"/>
      <c r="J103" s="351"/>
      <c r="K103" s="346"/>
      <c r="L103" s="351"/>
      <c r="M103" s="351"/>
      <c r="N103" s="351"/>
      <c r="O103" s="346"/>
      <c r="P103" s="351"/>
      <c r="Q103" s="351"/>
      <c r="S103" s="346"/>
      <c r="W103" s="346"/>
      <c r="AB103" s="348">
        <v>37</v>
      </c>
      <c r="AC103" s="348">
        <v>7</v>
      </c>
      <c r="AD103" s="348">
        <f t="shared" si="63"/>
        <v>2015</v>
      </c>
      <c r="AE103" s="349">
        <f t="shared" si="62"/>
        <v>42222</v>
      </c>
      <c r="AF103" s="348" t="s">
        <v>134</v>
      </c>
    </row>
    <row r="104" spans="3:32" s="334" customFormat="1" x14ac:dyDescent="0.25">
      <c r="C104" s="346"/>
      <c r="E104" s="350"/>
      <c r="F104" s="350"/>
      <c r="G104" s="346"/>
      <c r="H104" s="353"/>
      <c r="I104" s="353"/>
      <c r="J104" s="351"/>
      <c r="K104" s="346"/>
      <c r="L104" s="351"/>
      <c r="M104" s="351"/>
      <c r="N104" s="351"/>
      <c r="O104" s="346"/>
      <c r="P104" s="351"/>
      <c r="Q104" s="351"/>
      <c r="S104" s="346"/>
      <c r="W104" s="346"/>
      <c r="AB104" s="348">
        <v>38</v>
      </c>
      <c r="AC104" s="348">
        <v>7</v>
      </c>
      <c r="AD104" s="348">
        <f t="shared" si="63"/>
        <v>2015</v>
      </c>
      <c r="AE104" s="349">
        <f t="shared" si="62"/>
        <v>42223</v>
      </c>
      <c r="AF104" s="348" t="s">
        <v>134</v>
      </c>
    </row>
    <row r="105" spans="3:32" s="334" customFormat="1" x14ac:dyDescent="0.25">
      <c r="C105" s="346"/>
      <c r="E105" s="350"/>
      <c r="F105" s="350"/>
      <c r="G105" s="346"/>
      <c r="H105" s="353"/>
      <c r="I105" s="353"/>
      <c r="J105" s="351"/>
      <c r="K105" s="346"/>
      <c r="L105" s="351"/>
      <c r="M105" s="351"/>
      <c r="N105" s="351"/>
      <c r="O105" s="346"/>
      <c r="P105" s="351"/>
      <c r="Q105" s="351"/>
      <c r="S105" s="346"/>
      <c r="W105" s="346"/>
      <c r="AB105" s="348">
        <v>39</v>
      </c>
      <c r="AC105" s="348">
        <v>7</v>
      </c>
      <c r="AD105" s="348">
        <f t="shared" si="63"/>
        <v>2015</v>
      </c>
      <c r="AE105" s="349">
        <f t="shared" si="62"/>
        <v>42224</v>
      </c>
      <c r="AF105" s="348" t="s">
        <v>134</v>
      </c>
    </row>
    <row r="106" spans="3:32" s="334" customFormat="1" x14ac:dyDescent="0.25">
      <c r="C106" s="346"/>
      <c r="E106" s="350"/>
      <c r="F106" s="350"/>
      <c r="G106" s="346"/>
      <c r="H106" s="353"/>
      <c r="I106" s="353"/>
      <c r="J106" s="351"/>
      <c r="K106" s="346"/>
      <c r="L106" s="351"/>
      <c r="M106" s="351"/>
      <c r="N106" s="351"/>
      <c r="O106" s="346"/>
      <c r="P106" s="351"/>
      <c r="Q106" s="351"/>
      <c r="S106" s="346"/>
      <c r="W106" s="346"/>
      <c r="AB106" s="348">
        <v>40</v>
      </c>
      <c r="AC106" s="348">
        <v>7</v>
      </c>
      <c r="AD106" s="348">
        <f t="shared" ref="AD106:AD128" si="64">Choix_années+1</f>
        <v>2015</v>
      </c>
      <c r="AE106" s="349">
        <f t="shared" si="62"/>
        <v>42225</v>
      </c>
      <c r="AF106" s="348" t="s">
        <v>134</v>
      </c>
    </row>
    <row r="107" spans="3:32" s="334" customFormat="1" x14ac:dyDescent="0.25">
      <c r="C107" s="346"/>
      <c r="E107" s="350"/>
      <c r="F107" s="350"/>
      <c r="G107" s="346"/>
      <c r="H107" s="353"/>
      <c r="I107" s="353"/>
      <c r="J107" s="351"/>
      <c r="K107" s="346"/>
      <c r="L107" s="351"/>
      <c r="M107" s="351"/>
      <c r="N107" s="351"/>
      <c r="O107" s="346"/>
      <c r="P107" s="351"/>
      <c r="Q107" s="351"/>
      <c r="S107" s="346"/>
      <c r="W107" s="346"/>
      <c r="AB107" s="348">
        <v>41</v>
      </c>
      <c r="AC107" s="348">
        <v>7</v>
      </c>
      <c r="AD107" s="348">
        <f t="shared" si="64"/>
        <v>2015</v>
      </c>
      <c r="AE107" s="349">
        <f t="shared" si="62"/>
        <v>42226</v>
      </c>
      <c r="AF107" s="348" t="s">
        <v>134</v>
      </c>
    </row>
    <row r="108" spans="3:32" s="334" customFormat="1" x14ac:dyDescent="0.25">
      <c r="C108" s="346"/>
      <c r="E108" s="350"/>
      <c r="F108" s="350"/>
      <c r="G108" s="346"/>
      <c r="H108" s="353"/>
      <c r="I108" s="353"/>
      <c r="J108" s="351"/>
      <c r="K108" s="346"/>
      <c r="L108" s="351"/>
      <c r="M108" s="351"/>
      <c r="N108" s="351"/>
      <c r="O108" s="346"/>
      <c r="P108" s="351"/>
      <c r="Q108" s="351"/>
      <c r="S108" s="346"/>
      <c r="W108" s="346"/>
      <c r="AB108" s="348">
        <v>42</v>
      </c>
      <c r="AC108" s="348">
        <v>7</v>
      </c>
      <c r="AD108" s="348">
        <f t="shared" si="64"/>
        <v>2015</v>
      </c>
      <c r="AE108" s="349">
        <f t="shared" si="62"/>
        <v>42227</v>
      </c>
      <c r="AF108" s="348" t="s">
        <v>134</v>
      </c>
    </row>
    <row r="109" spans="3:32" s="334" customFormat="1" x14ac:dyDescent="0.25">
      <c r="C109" s="346"/>
      <c r="E109" s="350"/>
      <c r="F109" s="350"/>
      <c r="G109" s="346"/>
      <c r="H109" s="353"/>
      <c r="I109" s="353"/>
      <c r="J109" s="351"/>
      <c r="K109" s="346"/>
      <c r="L109" s="351"/>
      <c r="M109" s="351"/>
      <c r="N109" s="351"/>
      <c r="O109" s="346"/>
      <c r="P109" s="351"/>
      <c r="Q109" s="351"/>
      <c r="S109" s="346"/>
      <c r="W109" s="346"/>
      <c r="AB109" s="348">
        <v>43</v>
      </c>
      <c r="AC109" s="348">
        <v>7</v>
      </c>
      <c r="AD109" s="348">
        <f t="shared" si="64"/>
        <v>2015</v>
      </c>
      <c r="AE109" s="349">
        <f t="shared" si="62"/>
        <v>42228</v>
      </c>
      <c r="AF109" s="348" t="s">
        <v>134</v>
      </c>
    </row>
    <row r="110" spans="3:32" s="334" customFormat="1" x14ac:dyDescent="0.25">
      <c r="C110" s="346"/>
      <c r="E110" s="350"/>
      <c r="F110" s="350"/>
      <c r="G110" s="346"/>
      <c r="H110" s="353"/>
      <c r="I110" s="353"/>
      <c r="J110" s="351"/>
      <c r="K110" s="346"/>
      <c r="L110" s="351"/>
      <c r="M110" s="351"/>
      <c r="N110" s="351"/>
      <c r="O110" s="346"/>
      <c r="P110" s="351"/>
      <c r="Q110" s="351"/>
      <c r="S110" s="346"/>
      <c r="W110" s="346"/>
      <c r="AB110" s="348">
        <v>44</v>
      </c>
      <c r="AC110" s="348">
        <v>7</v>
      </c>
      <c r="AD110" s="348">
        <f t="shared" si="64"/>
        <v>2015</v>
      </c>
      <c r="AE110" s="349">
        <f t="shared" si="62"/>
        <v>42229</v>
      </c>
      <c r="AF110" s="348" t="s">
        <v>134</v>
      </c>
    </row>
    <row r="111" spans="3:32" s="334" customFormat="1" x14ac:dyDescent="0.25">
      <c r="C111" s="346"/>
      <c r="E111" s="350"/>
      <c r="F111" s="350"/>
      <c r="G111" s="346"/>
      <c r="H111" s="353"/>
      <c r="I111" s="353"/>
      <c r="J111" s="351"/>
      <c r="K111" s="346"/>
      <c r="L111" s="351"/>
      <c r="M111" s="351"/>
      <c r="N111" s="351"/>
      <c r="O111" s="346"/>
      <c r="P111" s="351"/>
      <c r="Q111" s="351"/>
      <c r="S111" s="346"/>
      <c r="W111" s="346"/>
      <c r="AB111" s="348">
        <v>45</v>
      </c>
      <c r="AC111" s="348">
        <v>7</v>
      </c>
      <c r="AD111" s="348">
        <f t="shared" si="64"/>
        <v>2015</v>
      </c>
      <c r="AE111" s="349">
        <f t="shared" si="62"/>
        <v>42230</v>
      </c>
      <c r="AF111" s="348" t="s">
        <v>134</v>
      </c>
    </row>
    <row r="112" spans="3:32" s="334" customFormat="1" x14ac:dyDescent="0.25">
      <c r="C112" s="346"/>
      <c r="E112" s="350"/>
      <c r="F112" s="350"/>
      <c r="G112" s="346"/>
      <c r="H112" s="353"/>
      <c r="I112" s="353"/>
      <c r="J112" s="351"/>
      <c r="K112" s="346"/>
      <c r="L112" s="351"/>
      <c r="M112" s="351"/>
      <c r="N112" s="351"/>
      <c r="O112" s="346"/>
      <c r="P112" s="351"/>
      <c r="Q112" s="351"/>
      <c r="S112" s="346"/>
      <c r="W112" s="346"/>
      <c r="AB112" s="348">
        <v>15</v>
      </c>
      <c r="AC112" s="348">
        <v>8</v>
      </c>
      <c r="AD112" s="348">
        <f t="shared" si="64"/>
        <v>2015</v>
      </c>
      <c r="AE112" s="349">
        <f t="shared" si="62"/>
        <v>42231</v>
      </c>
      <c r="AF112" s="348" t="s">
        <v>148</v>
      </c>
    </row>
    <row r="113" spans="3:32" s="334" customFormat="1" x14ac:dyDescent="0.25">
      <c r="C113" s="346"/>
      <c r="E113" s="350"/>
      <c r="F113" s="350"/>
      <c r="G113" s="346"/>
      <c r="H113" s="353"/>
      <c r="I113" s="353"/>
      <c r="J113" s="351"/>
      <c r="K113" s="346"/>
      <c r="L113" s="351"/>
      <c r="M113" s="351"/>
      <c r="N113" s="351"/>
      <c r="O113" s="346"/>
      <c r="P113" s="351"/>
      <c r="Q113" s="351"/>
      <c r="S113" s="346"/>
      <c r="W113" s="346"/>
      <c r="AB113" s="348">
        <v>47</v>
      </c>
      <c r="AC113" s="348">
        <v>7</v>
      </c>
      <c r="AD113" s="348">
        <f t="shared" si="64"/>
        <v>2015</v>
      </c>
      <c r="AE113" s="349">
        <f t="shared" si="62"/>
        <v>42232</v>
      </c>
      <c r="AF113" s="348" t="s">
        <v>134</v>
      </c>
    </row>
    <row r="114" spans="3:32" s="334" customFormat="1" x14ac:dyDescent="0.25">
      <c r="C114" s="346"/>
      <c r="E114" s="350"/>
      <c r="F114" s="350"/>
      <c r="G114" s="346"/>
      <c r="H114" s="353"/>
      <c r="I114" s="353"/>
      <c r="J114" s="351"/>
      <c r="K114" s="346"/>
      <c r="L114" s="351"/>
      <c r="M114" s="351"/>
      <c r="N114" s="351"/>
      <c r="O114" s="346"/>
      <c r="P114" s="351"/>
      <c r="Q114" s="351"/>
      <c r="S114" s="346"/>
      <c r="W114" s="346"/>
      <c r="AB114" s="348">
        <v>48</v>
      </c>
      <c r="AC114" s="348">
        <v>7</v>
      </c>
      <c r="AD114" s="348">
        <f t="shared" si="64"/>
        <v>2015</v>
      </c>
      <c r="AE114" s="349">
        <f t="shared" si="62"/>
        <v>42233</v>
      </c>
      <c r="AF114" s="348" t="s">
        <v>134</v>
      </c>
    </row>
    <row r="115" spans="3:32" s="334" customFormat="1" x14ac:dyDescent="0.25">
      <c r="C115" s="346"/>
      <c r="E115" s="350"/>
      <c r="F115" s="350"/>
      <c r="G115" s="346"/>
      <c r="H115" s="353"/>
      <c r="I115" s="353"/>
      <c r="J115" s="351"/>
      <c r="K115" s="346"/>
      <c r="L115" s="351"/>
      <c r="M115" s="351"/>
      <c r="N115" s="351"/>
      <c r="O115" s="346"/>
      <c r="P115" s="351"/>
      <c r="Q115" s="351"/>
      <c r="S115" s="346"/>
      <c r="W115" s="346"/>
      <c r="AB115" s="348">
        <v>49</v>
      </c>
      <c r="AC115" s="348">
        <v>7</v>
      </c>
      <c r="AD115" s="348">
        <f t="shared" si="64"/>
        <v>2015</v>
      </c>
      <c r="AE115" s="349">
        <f t="shared" si="62"/>
        <v>42234</v>
      </c>
      <c r="AF115" s="348" t="s">
        <v>134</v>
      </c>
    </row>
    <row r="116" spans="3:32" s="334" customFormat="1" x14ac:dyDescent="0.25">
      <c r="C116" s="346"/>
      <c r="E116" s="350"/>
      <c r="F116" s="350"/>
      <c r="G116" s="346"/>
      <c r="H116" s="353"/>
      <c r="I116" s="353"/>
      <c r="J116" s="351"/>
      <c r="K116" s="346"/>
      <c r="L116" s="351"/>
      <c r="M116" s="351"/>
      <c r="N116" s="351"/>
      <c r="O116" s="346"/>
      <c r="P116" s="351"/>
      <c r="Q116" s="351"/>
      <c r="S116" s="346"/>
      <c r="W116" s="346"/>
      <c r="AB116" s="348">
        <v>50</v>
      </c>
      <c r="AC116" s="348">
        <v>7</v>
      </c>
      <c r="AD116" s="348">
        <f t="shared" si="64"/>
        <v>2015</v>
      </c>
      <c r="AE116" s="349">
        <f t="shared" si="62"/>
        <v>42235</v>
      </c>
      <c r="AF116" s="348" t="s">
        <v>134</v>
      </c>
    </row>
    <row r="117" spans="3:32" s="334" customFormat="1" x14ac:dyDescent="0.25">
      <c r="C117" s="346"/>
      <c r="E117" s="350"/>
      <c r="F117" s="350"/>
      <c r="G117" s="346"/>
      <c r="H117" s="353"/>
      <c r="I117" s="353"/>
      <c r="J117" s="351"/>
      <c r="K117" s="346"/>
      <c r="L117" s="351"/>
      <c r="M117" s="351"/>
      <c r="N117" s="351"/>
      <c r="O117" s="346"/>
      <c r="P117" s="351"/>
      <c r="Q117" s="351"/>
      <c r="S117" s="346"/>
      <c r="W117" s="346"/>
      <c r="AB117" s="348">
        <v>51</v>
      </c>
      <c r="AC117" s="348">
        <v>7</v>
      </c>
      <c r="AD117" s="348">
        <f t="shared" si="64"/>
        <v>2015</v>
      </c>
      <c r="AE117" s="349">
        <f t="shared" si="62"/>
        <v>42236</v>
      </c>
      <c r="AF117" s="348" t="s">
        <v>134</v>
      </c>
    </row>
    <row r="118" spans="3:32" s="334" customFormat="1" x14ac:dyDescent="0.25">
      <c r="C118" s="346"/>
      <c r="E118" s="350"/>
      <c r="F118" s="350"/>
      <c r="G118" s="346"/>
      <c r="H118" s="353"/>
      <c r="I118" s="353"/>
      <c r="J118" s="351"/>
      <c r="K118" s="346"/>
      <c r="L118" s="351"/>
      <c r="M118" s="351"/>
      <c r="N118" s="351"/>
      <c r="O118" s="346"/>
      <c r="P118" s="351"/>
      <c r="Q118" s="351"/>
      <c r="S118" s="346"/>
      <c r="W118" s="346"/>
      <c r="AB118" s="348">
        <v>52</v>
      </c>
      <c r="AC118" s="348">
        <v>7</v>
      </c>
      <c r="AD118" s="348">
        <f t="shared" si="64"/>
        <v>2015</v>
      </c>
      <c r="AE118" s="349">
        <f t="shared" si="62"/>
        <v>42237</v>
      </c>
      <c r="AF118" s="348" t="s">
        <v>134</v>
      </c>
    </row>
    <row r="119" spans="3:32" s="334" customFormat="1" x14ac:dyDescent="0.25">
      <c r="C119" s="346"/>
      <c r="E119" s="350"/>
      <c r="F119" s="350"/>
      <c r="G119" s="346"/>
      <c r="H119" s="353"/>
      <c r="I119" s="353"/>
      <c r="J119" s="351"/>
      <c r="K119" s="346"/>
      <c r="L119" s="351"/>
      <c r="M119" s="351"/>
      <c r="N119" s="351"/>
      <c r="O119" s="346"/>
      <c r="P119" s="351"/>
      <c r="Q119" s="351"/>
      <c r="S119" s="346"/>
      <c r="W119" s="346"/>
      <c r="AB119" s="348">
        <v>53</v>
      </c>
      <c r="AC119" s="348">
        <v>7</v>
      </c>
      <c r="AD119" s="348">
        <f t="shared" si="64"/>
        <v>2015</v>
      </c>
      <c r="AE119" s="349">
        <f t="shared" si="62"/>
        <v>42238</v>
      </c>
      <c r="AF119" s="348" t="s">
        <v>134</v>
      </c>
    </row>
    <row r="120" spans="3:32" s="334" customFormat="1" x14ac:dyDescent="0.25">
      <c r="C120" s="346"/>
      <c r="E120" s="350"/>
      <c r="F120" s="350"/>
      <c r="G120" s="346"/>
      <c r="H120" s="353"/>
      <c r="I120" s="353"/>
      <c r="J120" s="351"/>
      <c r="K120" s="346"/>
      <c r="L120" s="351"/>
      <c r="M120" s="351"/>
      <c r="N120" s="351"/>
      <c r="O120" s="346"/>
      <c r="P120" s="351"/>
      <c r="Q120" s="351"/>
      <c r="S120" s="346"/>
      <c r="W120" s="346"/>
      <c r="AB120" s="348">
        <v>54</v>
      </c>
      <c r="AC120" s="348">
        <v>7</v>
      </c>
      <c r="AD120" s="348">
        <f t="shared" si="64"/>
        <v>2015</v>
      </c>
      <c r="AE120" s="349">
        <f t="shared" si="62"/>
        <v>42239</v>
      </c>
      <c r="AF120" s="348" t="s">
        <v>134</v>
      </c>
    </row>
    <row r="121" spans="3:32" s="334" customFormat="1" x14ac:dyDescent="0.25">
      <c r="C121" s="346"/>
      <c r="E121" s="350"/>
      <c r="F121" s="350"/>
      <c r="G121" s="346"/>
      <c r="H121" s="353"/>
      <c r="I121" s="353"/>
      <c r="J121" s="351"/>
      <c r="K121" s="346"/>
      <c r="L121" s="351"/>
      <c r="M121" s="351"/>
      <c r="N121" s="351"/>
      <c r="O121" s="346"/>
      <c r="P121" s="351"/>
      <c r="Q121" s="351"/>
      <c r="S121" s="346"/>
      <c r="W121" s="346"/>
      <c r="AB121" s="348">
        <v>55</v>
      </c>
      <c r="AC121" s="348">
        <v>7</v>
      </c>
      <c r="AD121" s="348">
        <f t="shared" si="64"/>
        <v>2015</v>
      </c>
      <c r="AE121" s="349">
        <f t="shared" si="62"/>
        <v>42240</v>
      </c>
      <c r="AF121" s="348" t="s">
        <v>134</v>
      </c>
    </row>
    <row r="122" spans="3:32" s="334" customFormat="1" x14ac:dyDescent="0.25">
      <c r="C122" s="346"/>
      <c r="E122" s="350"/>
      <c r="F122" s="350"/>
      <c r="G122" s="346"/>
      <c r="H122" s="353"/>
      <c r="I122" s="353"/>
      <c r="J122" s="351"/>
      <c r="K122" s="346"/>
      <c r="L122" s="351"/>
      <c r="M122" s="351"/>
      <c r="N122" s="351"/>
      <c r="O122" s="346"/>
      <c r="P122" s="351"/>
      <c r="Q122" s="351"/>
      <c r="S122" s="346"/>
      <c r="W122" s="346"/>
      <c r="AB122" s="348">
        <v>56</v>
      </c>
      <c r="AC122" s="348">
        <v>7</v>
      </c>
      <c r="AD122" s="348">
        <f t="shared" si="64"/>
        <v>2015</v>
      </c>
      <c r="AE122" s="349">
        <f t="shared" si="62"/>
        <v>42241</v>
      </c>
      <c r="AF122" s="348" t="s">
        <v>134</v>
      </c>
    </row>
    <row r="123" spans="3:32" s="334" customFormat="1" x14ac:dyDescent="0.25">
      <c r="C123" s="346"/>
      <c r="E123" s="350"/>
      <c r="F123" s="350"/>
      <c r="G123" s="346"/>
      <c r="H123" s="353"/>
      <c r="I123" s="353"/>
      <c r="J123" s="351"/>
      <c r="K123" s="346"/>
      <c r="L123" s="351"/>
      <c r="M123" s="351"/>
      <c r="N123" s="351"/>
      <c r="O123" s="346"/>
      <c r="P123" s="351"/>
      <c r="Q123" s="351"/>
      <c r="S123" s="346"/>
      <c r="W123" s="346"/>
      <c r="AB123" s="348">
        <v>57</v>
      </c>
      <c r="AC123" s="348">
        <v>7</v>
      </c>
      <c r="AD123" s="348">
        <f t="shared" si="64"/>
        <v>2015</v>
      </c>
      <c r="AE123" s="349">
        <f t="shared" si="62"/>
        <v>42242</v>
      </c>
      <c r="AF123" s="348" t="s">
        <v>134</v>
      </c>
    </row>
    <row r="124" spans="3:32" s="334" customFormat="1" x14ac:dyDescent="0.25">
      <c r="C124" s="346"/>
      <c r="E124" s="350"/>
      <c r="F124" s="350"/>
      <c r="G124" s="346"/>
      <c r="H124" s="353"/>
      <c r="I124" s="353"/>
      <c r="J124" s="351"/>
      <c r="K124" s="346"/>
      <c r="L124" s="351"/>
      <c r="M124" s="351"/>
      <c r="N124" s="351"/>
      <c r="O124" s="346"/>
      <c r="P124" s="351"/>
      <c r="Q124" s="351"/>
      <c r="S124" s="346"/>
      <c r="W124" s="346"/>
      <c r="AB124" s="348">
        <v>58</v>
      </c>
      <c r="AC124" s="348">
        <v>7</v>
      </c>
      <c r="AD124" s="348">
        <f t="shared" si="64"/>
        <v>2015</v>
      </c>
      <c r="AE124" s="349">
        <f t="shared" si="62"/>
        <v>42243</v>
      </c>
      <c r="AF124" s="348" t="s">
        <v>134</v>
      </c>
    </row>
    <row r="125" spans="3:32" s="334" customFormat="1" x14ac:dyDescent="0.25">
      <c r="C125" s="346"/>
      <c r="E125" s="350"/>
      <c r="F125" s="350"/>
      <c r="G125" s="346"/>
      <c r="H125" s="353"/>
      <c r="I125" s="353"/>
      <c r="J125" s="351"/>
      <c r="K125" s="346"/>
      <c r="L125" s="351"/>
      <c r="M125" s="351"/>
      <c r="N125" s="351"/>
      <c r="O125" s="346"/>
      <c r="P125" s="351"/>
      <c r="Q125" s="351"/>
      <c r="S125" s="346"/>
      <c r="W125" s="346"/>
      <c r="AB125" s="348">
        <v>59</v>
      </c>
      <c r="AC125" s="348">
        <v>7</v>
      </c>
      <c r="AD125" s="348">
        <f t="shared" si="64"/>
        <v>2015</v>
      </c>
      <c r="AE125" s="349">
        <f t="shared" si="62"/>
        <v>42244</v>
      </c>
      <c r="AF125" s="348" t="s">
        <v>134</v>
      </c>
    </row>
    <row r="126" spans="3:32" s="334" customFormat="1" x14ac:dyDescent="0.25">
      <c r="C126" s="346"/>
      <c r="E126" s="350"/>
      <c r="F126" s="350"/>
      <c r="G126" s="346"/>
      <c r="H126" s="353"/>
      <c r="I126" s="353"/>
      <c r="J126" s="351"/>
      <c r="K126" s="346"/>
      <c r="L126" s="351"/>
      <c r="M126" s="351"/>
      <c r="N126" s="351"/>
      <c r="O126" s="346"/>
      <c r="P126" s="351"/>
      <c r="Q126" s="351"/>
      <c r="S126" s="346"/>
      <c r="W126" s="346"/>
      <c r="AB126" s="348">
        <v>60</v>
      </c>
      <c r="AC126" s="348">
        <v>7</v>
      </c>
      <c r="AD126" s="348">
        <f t="shared" si="64"/>
        <v>2015</v>
      </c>
      <c r="AE126" s="349">
        <f t="shared" si="62"/>
        <v>42245</v>
      </c>
      <c r="AF126" s="348" t="s">
        <v>134</v>
      </c>
    </row>
    <row r="127" spans="3:32" s="334" customFormat="1" x14ac:dyDescent="0.25">
      <c r="C127" s="346"/>
      <c r="E127" s="350"/>
      <c r="F127" s="350"/>
      <c r="G127" s="346"/>
      <c r="H127" s="353"/>
      <c r="I127" s="353"/>
      <c r="J127" s="351"/>
      <c r="K127" s="346"/>
      <c r="L127" s="351"/>
      <c r="M127" s="351"/>
      <c r="N127" s="351"/>
      <c r="O127" s="346"/>
      <c r="P127" s="351"/>
      <c r="Q127" s="351"/>
      <c r="S127" s="346"/>
      <c r="W127" s="346"/>
      <c r="AB127" s="348">
        <v>61</v>
      </c>
      <c r="AC127" s="348">
        <v>7</v>
      </c>
      <c r="AD127" s="348">
        <f t="shared" si="64"/>
        <v>2015</v>
      </c>
      <c r="AE127" s="349">
        <f t="shared" si="62"/>
        <v>42246</v>
      </c>
      <c r="AF127" s="348" t="s">
        <v>134</v>
      </c>
    </row>
    <row r="128" spans="3:32" s="334" customFormat="1" x14ac:dyDescent="0.25">
      <c r="C128" s="346"/>
      <c r="E128" s="350"/>
      <c r="F128" s="350"/>
      <c r="G128" s="346"/>
      <c r="H128" s="353"/>
      <c r="I128" s="353"/>
      <c r="J128" s="351"/>
      <c r="K128" s="346"/>
      <c r="L128" s="351"/>
      <c r="M128" s="351"/>
      <c r="N128" s="351"/>
      <c r="O128" s="346"/>
      <c r="P128" s="351"/>
      <c r="Q128" s="351"/>
      <c r="S128" s="346"/>
      <c r="W128" s="346"/>
      <c r="AB128" s="348">
        <v>62</v>
      </c>
      <c r="AC128" s="348">
        <v>7</v>
      </c>
      <c r="AD128" s="348">
        <f t="shared" si="64"/>
        <v>2015</v>
      </c>
      <c r="AE128" s="349">
        <f t="shared" si="62"/>
        <v>42247</v>
      </c>
      <c r="AF128" s="348" t="s">
        <v>134</v>
      </c>
    </row>
    <row r="129" spans="3:37" s="334" customFormat="1" x14ac:dyDescent="0.25">
      <c r="C129" s="346"/>
      <c r="E129" s="350"/>
      <c r="F129" s="350"/>
      <c r="G129" s="346"/>
      <c r="H129" s="353"/>
      <c r="I129" s="353"/>
      <c r="J129" s="351"/>
      <c r="K129" s="346"/>
      <c r="L129" s="351"/>
      <c r="M129" s="351"/>
      <c r="N129" s="351"/>
      <c r="O129" s="346"/>
      <c r="P129" s="351"/>
      <c r="Q129" s="351"/>
      <c r="S129" s="346"/>
      <c r="W129" s="346"/>
      <c r="AB129" s="348">
        <v>1</v>
      </c>
      <c r="AC129" s="348">
        <v>1</v>
      </c>
      <c r="AD129" s="348" t="str">
        <f>Choix_années</f>
        <v>2014</v>
      </c>
      <c r="AE129" s="349">
        <f t="shared" si="62"/>
        <v>41640</v>
      </c>
      <c r="AF129" s="348" t="s">
        <v>148</v>
      </c>
      <c r="AH129" s="354"/>
      <c r="AI129" s="333"/>
      <c r="AJ129" s="333"/>
      <c r="AK129" s="333"/>
    </row>
    <row r="130" spans="3:37" s="334" customFormat="1" x14ac:dyDescent="0.25">
      <c r="C130" s="346"/>
      <c r="E130" s="350"/>
      <c r="F130" s="350"/>
      <c r="G130" s="346"/>
      <c r="H130" s="353"/>
      <c r="I130" s="353"/>
      <c r="J130" s="351"/>
      <c r="K130" s="346"/>
      <c r="L130" s="351"/>
      <c r="M130" s="351"/>
      <c r="N130" s="351"/>
      <c r="O130" s="346"/>
      <c r="P130" s="351"/>
      <c r="Q130" s="351"/>
      <c r="S130" s="346"/>
      <c r="W130" s="346"/>
      <c r="AB130" s="348">
        <v>1</v>
      </c>
      <c r="AC130" s="348">
        <v>11</v>
      </c>
      <c r="AD130" s="348" t="str">
        <f>Choix_années</f>
        <v>2014</v>
      </c>
      <c r="AE130" s="349">
        <f t="shared" si="62"/>
        <v>41944</v>
      </c>
      <c r="AF130" s="348" t="s">
        <v>148</v>
      </c>
      <c r="AH130" s="355"/>
      <c r="AI130" s="356"/>
      <c r="AJ130" s="356"/>
      <c r="AK130" s="356"/>
    </row>
    <row r="131" spans="3:37" s="334" customFormat="1" x14ac:dyDescent="0.25">
      <c r="C131" s="346"/>
      <c r="E131" s="350"/>
      <c r="F131" s="350"/>
      <c r="G131" s="346"/>
      <c r="H131" s="353"/>
      <c r="I131" s="353"/>
      <c r="J131" s="351"/>
      <c r="K131" s="346"/>
      <c r="L131" s="351"/>
      <c r="M131" s="351"/>
      <c r="N131" s="351"/>
      <c r="O131" s="346"/>
      <c r="P131" s="351"/>
      <c r="Q131" s="351"/>
      <c r="S131" s="346"/>
      <c r="W131" s="346"/>
      <c r="AB131" s="348">
        <v>11</v>
      </c>
      <c r="AC131" s="348">
        <v>11</v>
      </c>
      <c r="AD131" s="348" t="str">
        <f>Choix_années</f>
        <v>2014</v>
      </c>
      <c r="AE131" s="349">
        <f t="shared" ref="AE131:AE156" si="65">IF(ISERROR(DATE(AD131,AC131,AB131)), " ", DATE(AD131,AC131,AB131))</f>
        <v>41954</v>
      </c>
      <c r="AF131" s="348" t="s">
        <v>148</v>
      </c>
      <c r="AH131" s="355"/>
      <c r="AI131" s="356"/>
      <c r="AJ131" s="356"/>
      <c r="AK131" s="356"/>
    </row>
    <row r="132" spans="3:37" s="334" customFormat="1" x14ac:dyDescent="0.25">
      <c r="C132" s="346"/>
      <c r="E132" s="350"/>
      <c r="F132" s="350"/>
      <c r="G132" s="346"/>
      <c r="H132" s="353"/>
      <c r="I132" s="353"/>
      <c r="J132" s="351"/>
      <c r="K132" s="346"/>
      <c r="L132" s="351"/>
      <c r="M132" s="351"/>
      <c r="N132" s="351"/>
      <c r="O132" s="346"/>
      <c r="P132" s="351"/>
      <c r="Q132" s="351"/>
      <c r="S132" s="346"/>
      <c r="W132" s="346"/>
      <c r="AB132" s="348">
        <v>21</v>
      </c>
      <c r="AC132" s="348">
        <v>4</v>
      </c>
      <c r="AD132" s="348">
        <v>2014</v>
      </c>
      <c r="AE132" s="349">
        <f t="shared" si="65"/>
        <v>41750</v>
      </c>
      <c r="AF132" s="348" t="s">
        <v>148</v>
      </c>
      <c r="AH132" s="355"/>
      <c r="AI132" s="356"/>
      <c r="AJ132" s="356"/>
      <c r="AK132" s="356"/>
    </row>
    <row r="133" spans="3:37" s="334" customFormat="1" x14ac:dyDescent="0.25">
      <c r="C133" s="346"/>
      <c r="E133" s="350"/>
      <c r="F133" s="350"/>
      <c r="G133" s="346"/>
      <c r="H133" s="353"/>
      <c r="I133" s="353"/>
      <c r="J133" s="351"/>
      <c r="K133" s="346"/>
      <c r="L133" s="351"/>
      <c r="M133" s="351"/>
      <c r="N133" s="351"/>
      <c r="O133" s="346"/>
      <c r="P133" s="351"/>
      <c r="Q133" s="351"/>
      <c r="S133" s="346"/>
      <c r="W133" s="346"/>
      <c r="AB133" s="348">
        <v>6</v>
      </c>
      <c r="AC133" s="348">
        <v>4</v>
      </c>
      <c r="AD133" s="348">
        <v>2015</v>
      </c>
      <c r="AE133" s="349">
        <f t="shared" si="65"/>
        <v>42100</v>
      </c>
      <c r="AF133" s="348" t="s">
        <v>148</v>
      </c>
      <c r="AH133" s="357"/>
      <c r="AI133" s="356"/>
      <c r="AJ133" s="356"/>
      <c r="AK133" s="356"/>
    </row>
    <row r="134" spans="3:37" s="334" customFormat="1" x14ac:dyDescent="0.25">
      <c r="C134" s="346"/>
      <c r="E134" s="350"/>
      <c r="F134" s="350"/>
      <c r="G134" s="346"/>
      <c r="H134" s="353"/>
      <c r="I134" s="353"/>
      <c r="J134" s="351"/>
      <c r="K134" s="346"/>
      <c r="L134" s="351"/>
      <c r="M134" s="351"/>
      <c r="N134" s="351"/>
      <c r="O134" s="346"/>
      <c r="P134" s="351"/>
      <c r="Q134" s="351"/>
      <c r="S134" s="346"/>
      <c r="W134" s="346"/>
      <c r="AB134" s="348">
        <v>28</v>
      </c>
      <c r="AC134" s="348">
        <v>3</v>
      </c>
      <c r="AD134" s="348">
        <v>2016</v>
      </c>
      <c r="AE134" s="349">
        <f t="shared" si="65"/>
        <v>42457</v>
      </c>
      <c r="AF134" s="348" t="s">
        <v>148</v>
      </c>
      <c r="AH134" s="355"/>
      <c r="AI134" s="356"/>
      <c r="AJ134" s="356"/>
      <c r="AK134" s="356"/>
    </row>
    <row r="135" spans="3:37" s="334" customFormat="1" x14ac:dyDescent="0.25">
      <c r="C135" s="346"/>
      <c r="E135" s="350"/>
      <c r="F135" s="350"/>
      <c r="G135" s="346"/>
      <c r="H135" s="353"/>
      <c r="I135" s="353"/>
      <c r="J135" s="351"/>
      <c r="K135" s="346"/>
      <c r="L135" s="351"/>
      <c r="M135" s="351"/>
      <c r="N135" s="351"/>
      <c r="O135" s="346"/>
      <c r="P135" s="351"/>
      <c r="Q135" s="351"/>
      <c r="S135" s="346"/>
      <c r="W135" s="346"/>
      <c r="AB135" s="348">
        <v>29</v>
      </c>
      <c r="AC135" s="348">
        <v>5</v>
      </c>
      <c r="AD135" s="348">
        <v>2014</v>
      </c>
      <c r="AE135" s="349">
        <f t="shared" si="65"/>
        <v>41788</v>
      </c>
      <c r="AF135" s="348" t="s">
        <v>148</v>
      </c>
      <c r="AH135" s="355"/>
      <c r="AI135" s="356"/>
      <c r="AJ135" s="356"/>
      <c r="AK135" s="356"/>
    </row>
    <row r="136" spans="3:37" s="334" customFormat="1" x14ac:dyDescent="0.25">
      <c r="C136" s="346"/>
      <c r="E136" s="350"/>
      <c r="F136" s="350"/>
      <c r="G136" s="346"/>
      <c r="H136" s="353"/>
      <c r="I136" s="353"/>
      <c r="J136" s="351"/>
      <c r="K136" s="346"/>
      <c r="L136" s="351"/>
      <c r="M136" s="351"/>
      <c r="N136" s="351"/>
      <c r="O136" s="346"/>
      <c r="P136" s="351"/>
      <c r="Q136" s="351"/>
      <c r="S136" s="346"/>
      <c r="W136" s="346"/>
      <c r="AB136" s="348">
        <v>14</v>
      </c>
      <c r="AC136" s="348">
        <v>5</v>
      </c>
      <c r="AD136" s="348">
        <v>2015</v>
      </c>
      <c r="AE136" s="349">
        <f t="shared" si="65"/>
        <v>42138</v>
      </c>
      <c r="AF136" s="348" t="s">
        <v>148</v>
      </c>
      <c r="AH136" s="355"/>
      <c r="AI136" s="356"/>
      <c r="AJ136" s="356"/>
      <c r="AK136" s="356"/>
    </row>
    <row r="137" spans="3:37" s="334" customFormat="1" x14ac:dyDescent="0.25">
      <c r="C137" s="346"/>
      <c r="E137" s="350"/>
      <c r="F137" s="350"/>
      <c r="G137" s="346"/>
      <c r="H137" s="353"/>
      <c r="I137" s="353"/>
      <c r="J137" s="351"/>
      <c r="K137" s="346"/>
      <c r="L137" s="351"/>
      <c r="M137" s="351"/>
      <c r="N137" s="351"/>
      <c r="O137" s="346"/>
      <c r="P137" s="351"/>
      <c r="Q137" s="351"/>
      <c r="S137" s="346"/>
      <c r="W137" s="346"/>
      <c r="AB137" s="348">
        <v>5</v>
      </c>
      <c r="AC137" s="348">
        <v>5</v>
      </c>
      <c r="AD137" s="348">
        <v>2016</v>
      </c>
      <c r="AE137" s="349">
        <f t="shared" si="65"/>
        <v>42495</v>
      </c>
      <c r="AF137" s="348" t="s">
        <v>148</v>
      </c>
      <c r="AH137" s="355"/>
      <c r="AI137" s="356"/>
      <c r="AJ137" s="356"/>
      <c r="AK137" s="356"/>
    </row>
    <row r="138" spans="3:37" s="334" customFormat="1" x14ac:dyDescent="0.25">
      <c r="C138" s="346"/>
      <c r="E138" s="350"/>
      <c r="F138" s="350"/>
      <c r="G138" s="346"/>
      <c r="H138" s="353"/>
      <c r="I138" s="353"/>
      <c r="J138" s="351"/>
      <c r="K138" s="346"/>
      <c r="L138" s="351"/>
      <c r="M138" s="351"/>
      <c r="N138" s="351"/>
      <c r="O138" s="346"/>
      <c r="P138" s="351"/>
      <c r="Q138" s="351"/>
      <c r="S138" s="346"/>
      <c r="W138" s="346"/>
      <c r="AB138" s="348">
        <v>9</v>
      </c>
      <c r="AC138" s="348">
        <v>6</v>
      </c>
      <c r="AD138" s="348">
        <v>2014</v>
      </c>
      <c r="AE138" s="349">
        <f t="shared" si="65"/>
        <v>41799</v>
      </c>
      <c r="AF138" s="348" t="s">
        <v>148</v>
      </c>
      <c r="AH138" s="355"/>
      <c r="AI138" s="356"/>
      <c r="AJ138" s="356"/>
      <c r="AK138" s="356"/>
    </row>
    <row r="139" spans="3:37" s="334" customFormat="1" x14ac:dyDescent="0.25">
      <c r="C139" s="346"/>
      <c r="E139" s="350"/>
      <c r="F139" s="350"/>
      <c r="G139" s="346"/>
      <c r="H139" s="353"/>
      <c r="I139" s="353"/>
      <c r="J139" s="351"/>
      <c r="K139" s="346"/>
      <c r="L139" s="351"/>
      <c r="M139" s="351"/>
      <c r="N139" s="351"/>
      <c r="O139" s="346"/>
      <c r="P139" s="351"/>
      <c r="Q139" s="351"/>
      <c r="S139" s="346"/>
      <c r="W139" s="346"/>
      <c r="AB139" s="348">
        <v>25</v>
      </c>
      <c r="AC139" s="348">
        <v>5</v>
      </c>
      <c r="AD139" s="348">
        <v>2015</v>
      </c>
      <c r="AE139" s="349">
        <f t="shared" si="65"/>
        <v>42149</v>
      </c>
      <c r="AF139" s="348" t="s">
        <v>148</v>
      </c>
      <c r="AH139" s="355"/>
      <c r="AI139" s="356"/>
      <c r="AJ139" s="356"/>
      <c r="AK139" s="356"/>
    </row>
    <row r="140" spans="3:37" s="334" customFormat="1" x14ac:dyDescent="0.25">
      <c r="C140" s="346"/>
      <c r="E140" s="350"/>
      <c r="F140" s="350"/>
      <c r="G140" s="346"/>
      <c r="H140" s="353"/>
      <c r="I140" s="353"/>
      <c r="J140" s="351"/>
      <c r="K140" s="346"/>
      <c r="L140" s="351"/>
      <c r="M140" s="351"/>
      <c r="N140" s="351"/>
      <c r="O140" s="346"/>
      <c r="P140" s="351"/>
      <c r="Q140" s="351"/>
      <c r="S140" s="346"/>
      <c r="W140" s="346"/>
      <c r="AB140" s="348">
        <v>16</v>
      </c>
      <c r="AC140" s="348">
        <v>5</v>
      </c>
      <c r="AD140" s="348">
        <v>2016</v>
      </c>
      <c r="AE140" s="349">
        <f t="shared" si="65"/>
        <v>42506</v>
      </c>
      <c r="AF140" s="348" t="s">
        <v>148</v>
      </c>
      <c r="AH140" s="355"/>
      <c r="AI140" s="356"/>
      <c r="AJ140" s="356"/>
      <c r="AK140" s="356"/>
    </row>
    <row r="141" spans="3:37" s="334" customFormat="1" x14ac:dyDescent="0.25">
      <c r="C141" s="346"/>
      <c r="E141" s="350"/>
      <c r="F141" s="350"/>
      <c r="G141" s="346"/>
      <c r="H141" s="353"/>
      <c r="I141" s="353"/>
      <c r="J141" s="351"/>
      <c r="K141" s="346"/>
      <c r="L141" s="351"/>
      <c r="M141" s="351"/>
      <c r="N141" s="351"/>
      <c r="O141" s="346"/>
      <c r="P141" s="351"/>
      <c r="Q141" s="351"/>
      <c r="S141" s="346"/>
      <c r="W141" s="346"/>
      <c r="AB141" s="348" t="str">
        <f>IF($AI$2=1,"13",IF($AI$2=2,"6",IF($AI$2=3,"20")))</f>
        <v>20</v>
      </c>
      <c r="AC141" s="348">
        <v>2</v>
      </c>
      <c r="AD141" s="348">
        <v>2016</v>
      </c>
      <c r="AE141" s="349">
        <f t="shared" si="65"/>
        <v>42420</v>
      </c>
      <c r="AF141" s="348" t="s">
        <v>134</v>
      </c>
    </row>
    <row r="142" spans="3:37" s="334" customFormat="1" x14ac:dyDescent="0.25">
      <c r="C142" s="346"/>
      <c r="E142" s="350"/>
      <c r="F142" s="350"/>
      <c r="G142" s="346"/>
      <c r="H142" s="353"/>
      <c r="I142" s="353"/>
      <c r="J142" s="351"/>
      <c r="K142" s="346"/>
      <c r="L142" s="351"/>
      <c r="M142" s="351"/>
      <c r="N142" s="351"/>
      <c r="O142" s="346"/>
      <c r="P142" s="351"/>
      <c r="Q142" s="351"/>
      <c r="S142" s="346"/>
      <c r="W142" s="346"/>
      <c r="AB142" s="348">
        <f>AB141+1</f>
        <v>21</v>
      </c>
      <c r="AC142" s="348">
        <v>2</v>
      </c>
      <c r="AD142" s="348">
        <v>2016</v>
      </c>
      <c r="AE142" s="349">
        <f t="shared" si="65"/>
        <v>42421</v>
      </c>
      <c r="AF142" s="348" t="s">
        <v>134</v>
      </c>
    </row>
    <row r="143" spans="3:37" s="334" customFormat="1" x14ac:dyDescent="0.25">
      <c r="C143" s="346"/>
      <c r="E143" s="350"/>
      <c r="F143" s="350"/>
      <c r="G143" s="346"/>
      <c r="H143" s="353"/>
      <c r="I143" s="353"/>
      <c r="J143" s="351"/>
      <c r="K143" s="346"/>
      <c r="L143" s="351"/>
      <c r="M143" s="351"/>
      <c r="N143" s="351"/>
      <c r="O143" s="346"/>
      <c r="P143" s="351"/>
      <c r="Q143" s="351"/>
      <c r="S143" s="346"/>
      <c r="W143" s="346"/>
      <c r="AB143" s="348">
        <f t="shared" ref="AB143:AB152" si="66">AB142+1</f>
        <v>22</v>
      </c>
      <c r="AC143" s="348">
        <v>2</v>
      </c>
      <c r="AD143" s="348">
        <v>2016</v>
      </c>
      <c r="AE143" s="349">
        <f t="shared" si="65"/>
        <v>42422</v>
      </c>
      <c r="AF143" s="348" t="s">
        <v>134</v>
      </c>
    </row>
    <row r="144" spans="3:37" s="334" customFormat="1" x14ac:dyDescent="0.25">
      <c r="C144" s="346"/>
      <c r="E144" s="350"/>
      <c r="F144" s="350"/>
      <c r="G144" s="346"/>
      <c r="H144" s="353"/>
      <c r="I144" s="353"/>
      <c r="J144" s="351"/>
      <c r="K144" s="346"/>
      <c r="L144" s="351"/>
      <c r="M144" s="351"/>
      <c r="N144" s="351"/>
      <c r="O144" s="346"/>
      <c r="P144" s="351"/>
      <c r="Q144" s="351"/>
      <c r="S144" s="346"/>
      <c r="W144" s="346"/>
      <c r="AB144" s="348">
        <f t="shared" si="66"/>
        <v>23</v>
      </c>
      <c r="AC144" s="348">
        <v>2</v>
      </c>
      <c r="AD144" s="348">
        <v>2016</v>
      </c>
      <c r="AE144" s="349">
        <f t="shared" si="65"/>
        <v>42423</v>
      </c>
      <c r="AF144" s="348" t="s">
        <v>134</v>
      </c>
    </row>
    <row r="145" spans="3:32" s="334" customFormat="1" x14ac:dyDescent="0.25">
      <c r="C145" s="346"/>
      <c r="E145" s="350"/>
      <c r="F145" s="350"/>
      <c r="G145" s="346"/>
      <c r="H145" s="353"/>
      <c r="I145" s="353"/>
      <c r="J145" s="351"/>
      <c r="K145" s="346"/>
      <c r="L145" s="351"/>
      <c r="M145" s="351"/>
      <c r="N145" s="351"/>
      <c r="O145" s="346"/>
      <c r="P145" s="351"/>
      <c r="Q145" s="351"/>
      <c r="S145" s="346"/>
      <c r="W145" s="346"/>
      <c r="AB145" s="348">
        <f t="shared" si="66"/>
        <v>24</v>
      </c>
      <c r="AC145" s="348">
        <v>2</v>
      </c>
      <c r="AD145" s="348">
        <v>2016</v>
      </c>
      <c r="AE145" s="349">
        <f t="shared" si="65"/>
        <v>42424</v>
      </c>
      <c r="AF145" s="348" t="s">
        <v>134</v>
      </c>
    </row>
    <row r="146" spans="3:32" s="334" customFormat="1" x14ac:dyDescent="0.25">
      <c r="C146" s="346"/>
      <c r="E146" s="350"/>
      <c r="F146" s="350"/>
      <c r="G146" s="346"/>
      <c r="H146" s="353"/>
      <c r="I146" s="353"/>
      <c r="J146" s="351"/>
      <c r="K146" s="346"/>
      <c r="L146" s="351"/>
      <c r="M146" s="351"/>
      <c r="N146" s="351"/>
      <c r="O146" s="346"/>
      <c r="P146" s="351"/>
      <c r="Q146" s="351"/>
      <c r="S146" s="346"/>
      <c r="W146" s="346"/>
      <c r="AB146" s="348">
        <f t="shared" si="66"/>
        <v>25</v>
      </c>
      <c r="AC146" s="348">
        <v>2</v>
      </c>
      <c r="AD146" s="348">
        <v>2016</v>
      </c>
      <c r="AE146" s="349">
        <f t="shared" si="65"/>
        <v>42425</v>
      </c>
      <c r="AF146" s="348" t="s">
        <v>134</v>
      </c>
    </row>
    <row r="147" spans="3:32" s="334" customFormat="1" x14ac:dyDescent="0.25">
      <c r="C147" s="346"/>
      <c r="E147" s="350"/>
      <c r="F147" s="350"/>
      <c r="G147" s="346"/>
      <c r="H147" s="353"/>
      <c r="I147" s="353"/>
      <c r="J147" s="351"/>
      <c r="K147" s="346"/>
      <c r="L147" s="351"/>
      <c r="M147" s="351"/>
      <c r="N147" s="351"/>
      <c r="O147" s="346"/>
      <c r="P147" s="351"/>
      <c r="Q147" s="351"/>
      <c r="S147" s="346"/>
      <c r="W147" s="346"/>
      <c r="AB147" s="348">
        <f t="shared" si="66"/>
        <v>26</v>
      </c>
      <c r="AC147" s="348">
        <v>2</v>
      </c>
      <c r="AD147" s="348">
        <v>2016</v>
      </c>
      <c r="AE147" s="349">
        <f t="shared" si="65"/>
        <v>42426</v>
      </c>
      <c r="AF147" s="348" t="s">
        <v>134</v>
      </c>
    </row>
    <row r="148" spans="3:32" s="334" customFormat="1" x14ac:dyDescent="0.25">
      <c r="C148" s="346"/>
      <c r="E148" s="350"/>
      <c r="F148" s="350"/>
      <c r="G148" s="346"/>
      <c r="H148" s="353"/>
      <c r="I148" s="353"/>
      <c r="J148" s="351"/>
      <c r="K148" s="346"/>
      <c r="L148" s="351"/>
      <c r="M148" s="351"/>
      <c r="N148" s="351"/>
      <c r="O148" s="346"/>
      <c r="P148" s="351"/>
      <c r="Q148" s="351"/>
      <c r="S148" s="346"/>
      <c r="W148" s="346"/>
      <c r="AB148" s="348">
        <f t="shared" si="66"/>
        <v>27</v>
      </c>
      <c r="AC148" s="348">
        <v>2</v>
      </c>
      <c r="AD148" s="348">
        <v>2016</v>
      </c>
      <c r="AE148" s="349">
        <f t="shared" si="65"/>
        <v>42427</v>
      </c>
      <c r="AF148" s="348" t="s">
        <v>134</v>
      </c>
    </row>
    <row r="149" spans="3:32" s="334" customFormat="1" x14ac:dyDescent="0.25">
      <c r="C149" s="346"/>
      <c r="E149" s="350"/>
      <c r="F149" s="350"/>
      <c r="G149" s="346"/>
      <c r="H149" s="353"/>
      <c r="I149" s="353"/>
      <c r="J149" s="351"/>
      <c r="K149" s="346"/>
      <c r="L149" s="351"/>
      <c r="M149" s="351"/>
      <c r="N149" s="351"/>
      <c r="O149" s="346"/>
      <c r="P149" s="351"/>
      <c r="Q149" s="351"/>
      <c r="S149" s="346"/>
      <c r="W149" s="346"/>
      <c r="AB149" s="348">
        <f t="shared" si="66"/>
        <v>28</v>
      </c>
      <c r="AC149" s="348">
        <v>2</v>
      </c>
      <c r="AD149" s="348">
        <v>2016</v>
      </c>
      <c r="AE149" s="349">
        <f t="shared" si="65"/>
        <v>42428</v>
      </c>
      <c r="AF149" s="348" t="s">
        <v>134</v>
      </c>
    </row>
    <row r="150" spans="3:32" s="334" customFormat="1" x14ac:dyDescent="0.25">
      <c r="C150" s="346"/>
      <c r="E150" s="350"/>
      <c r="F150" s="350"/>
      <c r="G150" s="346"/>
      <c r="H150" s="353"/>
      <c r="I150" s="353"/>
      <c r="J150" s="351"/>
      <c r="K150" s="346"/>
      <c r="L150" s="351"/>
      <c r="M150" s="351"/>
      <c r="N150" s="351"/>
      <c r="O150" s="346"/>
      <c r="P150" s="351"/>
      <c r="Q150" s="351"/>
      <c r="S150" s="346"/>
      <c r="W150" s="346"/>
      <c r="AB150" s="348">
        <f t="shared" si="66"/>
        <v>29</v>
      </c>
      <c r="AC150" s="348">
        <v>2</v>
      </c>
      <c r="AD150" s="348">
        <v>2016</v>
      </c>
      <c r="AE150" s="349">
        <f t="shared" si="65"/>
        <v>42429</v>
      </c>
      <c r="AF150" s="348" t="s">
        <v>134</v>
      </c>
    </row>
    <row r="151" spans="3:32" s="334" customFormat="1" x14ac:dyDescent="0.25">
      <c r="C151" s="346"/>
      <c r="E151" s="350"/>
      <c r="F151" s="350"/>
      <c r="G151" s="346"/>
      <c r="H151" s="353"/>
      <c r="I151" s="353"/>
      <c r="J151" s="351"/>
      <c r="K151" s="346"/>
      <c r="L151" s="351"/>
      <c r="M151" s="351"/>
      <c r="N151" s="351"/>
      <c r="O151" s="346"/>
      <c r="P151" s="351"/>
      <c r="Q151" s="351"/>
      <c r="S151" s="346"/>
      <c r="W151" s="346"/>
      <c r="AB151" s="348">
        <f t="shared" si="66"/>
        <v>30</v>
      </c>
      <c r="AC151" s="348">
        <v>2</v>
      </c>
      <c r="AD151" s="348">
        <v>2016</v>
      </c>
      <c r="AE151" s="349">
        <f t="shared" si="65"/>
        <v>42430</v>
      </c>
      <c r="AF151" s="348" t="s">
        <v>134</v>
      </c>
    </row>
    <row r="152" spans="3:32" s="334" customFormat="1" x14ac:dyDescent="0.25">
      <c r="C152" s="346"/>
      <c r="E152" s="350"/>
      <c r="F152" s="350"/>
      <c r="G152" s="346"/>
      <c r="H152" s="353"/>
      <c r="I152" s="353"/>
      <c r="J152" s="351"/>
      <c r="K152" s="346"/>
      <c r="L152" s="351"/>
      <c r="M152" s="351"/>
      <c r="N152" s="351"/>
      <c r="O152" s="346"/>
      <c r="P152" s="351"/>
      <c r="Q152" s="351"/>
      <c r="S152" s="346"/>
      <c r="W152" s="346"/>
      <c r="AB152" s="348">
        <f t="shared" si="66"/>
        <v>31</v>
      </c>
      <c r="AC152" s="348">
        <v>2</v>
      </c>
      <c r="AD152" s="348">
        <v>2016</v>
      </c>
      <c r="AE152" s="349">
        <f t="shared" si="65"/>
        <v>42431</v>
      </c>
      <c r="AF152" s="348" t="s">
        <v>134</v>
      </c>
    </row>
    <row r="153" spans="3:32" s="334" customFormat="1" x14ac:dyDescent="0.25">
      <c r="C153" s="346"/>
      <c r="E153" s="350"/>
      <c r="F153" s="350"/>
      <c r="G153" s="346"/>
      <c r="H153" s="353"/>
      <c r="I153" s="353"/>
      <c r="J153" s="351"/>
      <c r="K153" s="346"/>
      <c r="L153" s="351"/>
      <c r="M153" s="351"/>
      <c r="N153" s="351"/>
      <c r="O153" s="346"/>
      <c r="P153" s="351"/>
      <c r="Q153" s="351"/>
      <c r="S153" s="346"/>
      <c r="W153" s="346"/>
      <c r="AB153" s="348">
        <f>AB152+1</f>
        <v>32</v>
      </c>
      <c r="AC153" s="348">
        <v>2</v>
      </c>
      <c r="AD153" s="348">
        <v>2016</v>
      </c>
      <c r="AE153" s="349">
        <f t="shared" si="65"/>
        <v>42432</v>
      </c>
      <c r="AF153" s="348" t="s">
        <v>134</v>
      </c>
    </row>
    <row r="154" spans="3:32" s="334" customFormat="1" x14ac:dyDescent="0.25">
      <c r="C154" s="346"/>
      <c r="E154" s="350"/>
      <c r="F154" s="350"/>
      <c r="G154" s="346"/>
      <c r="H154" s="353"/>
      <c r="I154" s="353"/>
      <c r="J154" s="351"/>
      <c r="K154" s="346"/>
      <c r="L154" s="351"/>
      <c r="M154" s="351"/>
      <c r="N154" s="351"/>
      <c r="O154" s="346"/>
      <c r="P154" s="351"/>
      <c r="Q154" s="351"/>
      <c r="S154" s="346"/>
      <c r="W154" s="346"/>
      <c r="AB154" s="348">
        <f t="shared" ref="AB154:AB156" si="67">AB153+1</f>
        <v>33</v>
      </c>
      <c r="AC154" s="348">
        <v>2</v>
      </c>
      <c r="AD154" s="348">
        <v>2016</v>
      </c>
      <c r="AE154" s="349">
        <f t="shared" si="65"/>
        <v>42433</v>
      </c>
      <c r="AF154" s="348" t="s">
        <v>134</v>
      </c>
    </row>
    <row r="155" spans="3:32" s="334" customFormat="1" x14ac:dyDescent="0.25">
      <c r="C155" s="346"/>
      <c r="E155" s="350"/>
      <c r="F155" s="350"/>
      <c r="G155" s="346"/>
      <c r="H155" s="353"/>
      <c r="I155" s="353"/>
      <c r="J155" s="351"/>
      <c r="K155" s="346"/>
      <c r="L155" s="351"/>
      <c r="M155" s="351"/>
      <c r="N155" s="351"/>
      <c r="O155" s="346"/>
      <c r="P155" s="351"/>
      <c r="Q155" s="351"/>
      <c r="S155" s="346"/>
      <c r="W155" s="346"/>
      <c r="AB155" s="348">
        <f t="shared" si="67"/>
        <v>34</v>
      </c>
      <c r="AC155" s="348">
        <v>2</v>
      </c>
      <c r="AD155" s="348">
        <v>2016</v>
      </c>
      <c r="AE155" s="349">
        <f t="shared" si="65"/>
        <v>42434</v>
      </c>
      <c r="AF155" s="348" t="s">
        <v>134</v>
      </c>
    </row>
    <row r="156" spans="3:32" s="334" customFormat="1" x14ac:dyDescent="0.25">
      <c r="C156" s="346"/>
      <c r="E156" s="350"/>
      <c r="F156" s="350"/>
      <c r="G156" s="346"/>
      <c r="H156" s="353"/>
      <c r="I156" s="353"/>
      <c r="J156" s="351"/>
      <c r="K156" s="346"/>
      <c r="L156" s="351"/>
      <c r="M156" s="351"/>
      <c r="N156" s="351"/>
      <c r="O156" s="346"/>
      <c r="P156" s="351"/>
      <c r="Q156" s="351"/>
      <c r="S156" s="346"/>
      <c r="W156" s="346"/>
      <c r="AB156" s="348">
        <f t="shared" si="67"/>
        <v>35</v>
      </c>
      <c r="AC156" s="348">
        <v>2</v>
      </c>
      <c r="AD156" s="348">
        <v>2016</v>
      </c>
      <c r="AE156" s="349">
        <f t="shared" si="65"/>
        <v>42435</v>
      </c>
      <c r="AF156" s="348" t="s">
        <v>134</v>
      </c>
    </row>
    <row r="157" spans="3:32" s="334" customFormat="1" x14ac:dyDescent="0.25">
      <c r="C157" s="346"/>
      <c r="E157" s="350"/>
      <c r="F157" s="350"/>
      <c r="G157" s="346"/>
      <c r="H157" s="353"/>
      <c r="I157" s="353"/>
      <c r="J157" s="351"/>
      <c r="K157" s="346"/>
      <c r="L157" s="351"/>
      <c r="M157" s="351"/>
      <c r="N157" s="351"/>
      <c r="O157" s="346"/>
      <c r="P157" s="351"/>
      <c r="Q157" s="351"/>
      <c r="S157" s="346"/>
      <c r="W157" s="346"/>
      <c r="AB157" s="348" t="str">
        <f>IF($AI$2=1,"16",IF($AI$2=2,"9",IF($AI$2=3,"23")))</f>
        <v>23</v>
      </c>
      <c r="AC157" s="348">
        <v>4</v>
      </c>
      <c r="AD157" s="348">
        <v>2016</v>
      </c>
      <c r="AE157" s="349">
        <f>IF(ISERROR(DATE(AD157,AC157,AB157)), " ", DATE(AD157,AC157,AB157))</f>
        <v>42483</v>
      </c>
      <c r="AF157" s="348" t="s">
        <v>134</v>
      </c>
    </row>
    <row r="158" spans="3:32" s="334" customFormat="1" x14ac:dyDescent="0.25">
      <c r="C158" s="346"/>
      <c r="E158" s="350"/>
      <c r="F158" s="350"/>
      <c r="G158" s="346"/>
      <c r="H158" s="353"/>
      <c r="I158" s="353"/>
      <c r="J158" s="351"/>
      <c r="K158" s="346"/>
      <c r="L158" s="351"/>
      <c r="M158" s="351"/>
      <c r="N158" s="351"/>
      <c r="O158" s="346"/>
      <c r="P158" s="351"/>
      <c r="Q158" s="351"/>
      <c r="S158" s="346"/>
      <c r="W158" s="346"/>
      <c r="AB158" s="348">
        <f>AB157+1</f>
        <v>24</v>
      </c>
      <c r="AC158" s="348">
        <v>4</v>
      </c>
      <c r="AD158" s="348">
        <v>2016</v>
      </c>
      <c r="AE158" s="349">
        <f>IF(ISERROR(DATE(AD158,AC158,AB158)), " ", DATE(AD158,AC158,AB158))</f>
        <v>42484</v>
      </c>
      <c r="AF158" s="348" t="s">
        <v>134</v>
      </c>
    </row>
    <row r="159" spans="3:32" s="334" customFormat="1" x14ac:dyDescent="0.25">
      <c r="C159" s="346"/>
      <c r="E159" s="350"/>
      <c r="F159" s="350"/>
      <c r="G159" s="346"/>
      <c r="H159" s="353"/>
      <c r="I159" s="353"/>
      <c r="J159" s="351"/>
      <c r="K159" s="346"/>
      <c r="L159" s="351"/>
      <c r="M159" s="351"/>
      <c r="N159" s="351"/>
      <c r="O159" s="346"/>
      <c r="P159" s="351"/>
      <c r="Q159" s="351"/>
      <c r="S159" s="346"/>
      <c r="W159" s="346"/>
      <c r="AB159" s="348">
        <f t="shared" ref="AB159:AB171" si="68">AB158+1</f>
        <v>25</v>
      </c>
      <c r="AC159" s="348">
        <v>4</v>
      </c>
      <c r="AD159" s="348">
        <v>2016</v>
      </c>
      <c r="AE159" s="349">
        <f t="shared" ref="AE159:AE204" si="69">IF(ISERROR(DATE(AD159,AC159,AB159)), " ", DATE(AD159,AC159,AB159))</f>
        <v>42485</v>
      </c>
      <c r="AF159" s="348" t="s">
        <v>134</v>
      </c>
    </row>
    <row r="160" spans="3:32" s="334" customFormat="1" x14ac:dyDescent="0.25">
      <c r="C160" s="346"/>
      <c r="E160" s="350"/>
      <c r="F160" s="350"/>
      <c r="G160" s="346"/>
      <c r="H160" s="353"/>
      <c r="I160" s="353"/>
      <c r="J160" s="351"/>
      <c r="K160" s="346"/>
      <c r="L160" s="351"/>
      <c r="M160" s="351"/>
      <c r="N160" s="351"/>
      <c r="O160" s="346"/>
      <c r="P160" s="351"/>
      <c r="Q160" s="351"/>
      <c r="S160" s="346"/>
      <c r="W160" s="346"/>
      <c r="AB160" s="348">
        <f t="shared" si="68"/>
        <v>26</v>
      </c>
      <c r="AC160" s="348">
        <v>4</v>
      </c>
      <c r="AD160" s="348">
        <v>2016</v>
      </c>
      <c r="AE160" s="349">
        <f t="shared" si="69"/>
        <v>42486</v>
      </c>
      <c r="AF160" s="348" t="s">
        <v>134</v>
      </c>
    </row>
    <row r="161" spans="3:32" s="334" customFormat="1" x14ac:dyDescent="0.25">
      <c r="C161" s="346"/>
      <c r="E161" s="350"/>
      <c r="F161" s="350"/>
      <c r="G161" s="346"/>
      <c r="H161" s="353"/>
      <c r="I161" s="353"/>
      <c r="J161" s="351"/>
      <c r="K161" s="346"/>
      <c r="L161" s="351"/>
      <c r="M161" s="351"/>
      <c r="N161" s="351"/>
      <c r="O161" s="346"/>
      <c r="P161" s="351"/>
      <c r="Q161" s="351"/>
      <c r="S161" s="346"/>
      <c r="W161" s="346"/>
      <c r="AB161" s="348">
        <f t="shared" si="68"/>
        <v>27</v>
      </c>
      <c r="AC161" s="348">
        <v>4</v>
      </c>
      <c r="AD161" s="348">
        <v>2016</v>
      </c>
      <c r="AE161" s="349">
        <f t="shared" si="69"/>
        <v>42487</v>
      </c>
      <c r="AF161" s="348" t="s">
        <v>134</v>
      </c>
    </row>
    <row r="162" spans="3:32" s="334" customFormat="1" x14ac:dyDescent="0.25">
      <c r="C162" s="346"/>
      <c r="E162" s="350"/>
      <c r="F162" s="350"/>
      <c r="G162" s="346"/>
      <c r="H162" s="353"/>
      <c r="I162" s="353"/>
      <c r="J162" s="351"/>
      <c r="K162" s="346"/>
      <c r="L162" s="351"/>
      <c r="M162" s="351"/>
      <c r="N162" s="351"/>
      <c r="O162" s="346"/>
      <c r="P162" s="351"/>
      <c r="Q162" s="351"/>
      <c r="S162" s="346"/>
      <c r="W162" s="346"/>
      <c r="AB162" s="348">
        <f t="shared" si="68"/>
        <v>28</v>
      </c>
      <c r="AC162" s="348">
        <v>4</v>
      </c>
      <c r="AD162" s="348">
        <v>2016</v>
      </c>
      <c r="AE162" s="349">
        <f t="shared" si="69"/>
        <v>42488</v>
      </c>
      <c r="AF162" s="348" t="s">
        <v>134</v>
      </c>
    </row>
    <row r="163" spans="3:32" s="334" customFormat="1" x14ac:dyDescent="0.25">
      <c r="C163" s="346"/>
      <c r="E163" s="350"/>
      <c r="F163" s="350"/>
      <c r="G163" s="346"/>
      <c r="H163" s="353"/>
      <c r="I163" s="353"/>
      <c r="J163" s="351"/>
      <c r="K163" s="346"/>
      <c r="L163" s="351"/>
      <c r="M163" s="351"/>
      <c r="N163" s="351"/>
      <c r="O163" s="346"/>
      <c r="P163" s="351"/>
      <c r="Q163" s="351"/>
      <c r="S163" s="346"/>
      <c r="W163" s="346"/>
      <c r="AB163" s="348">
        <f t="shared" si="68"/>
        <v>29</v>
      </c>
      <c r="AC163" s="348">
        <v>4</v>
      </c>
      <c r="AD163" s="348">
        <v>2016</v>
      </c>
      <c r="AE163" s="349">
        <f t="shared" si="69"/>
        <v>42489</v>
      </c>
      <c r="AF163" s="348" t="s">
        <v>134</v>
      </c>
    </row>
    <row r="164" spans="3:32" s="334" customFormat="1" x14ac:dyDescent="0.25">
      <c r="C164" s="346"/>
      <c r="E164" s="350"/>
      <c r="F164" s="350"/>
      <c r="G164" s="346"/>
      <c r="H164" s="353"/>
      <c r="I164" s="353"/>
      <c r="J164" s="351"/>
      <c r="K164" s="346"/>
      <c r="L164" s="351"/>
      <c r="M164" s="351"/>
      <c r="N164" s="351"/>
      <c r="O164" s="346"/>
      <c r="P164" s="351"/>
      <c r="Q164" s="351"/>
      <c r="S164" s="346"/>
      <c r="W164" s="346"/>
      <c r="AB164" s="348">
        <f t="shared" si="68"/>
        <v>30</v>
      </c>
      <c r="AC164" s="348">
        <v>4</v>
      </c>
      <c r="AD164" s="348">
        <v>2016</v>
      </c>
      <c r="AE164" s="349">
        <f t="shared" si="69"/>
        <v>42490</v>
      </c>
      <c r="AF164" s="348" t="s">
        <v>134</v>
      </c>
    </row>
    <row r="165" spans="3:32" s="334" customFormat="1" x14ac:dyDescent="0.25">
      <c r="C165" s="346"/>
      <c r="E165" s="350"/>
      <c r="F165" s="350"/>
      <c r="G165" s="346"/>
      <c r="H165" s="353"/>
      <c r="I165" s="353"/>
      <c r="J165" s="351"/>
      <c r="K165" s="346"/>
      <c r="L165" s="351"/>
      <c r="M165" s="351"/>
      <c r="N165" s="351"/>
      <c r="O165" s="346"/>
      <c r="P165" s="351"/>
      <c r="Q165" s="351"/>
      <c r="S165" s="346"/>
      <c r="W165" s="346"/>
      <c r="AB165" s="348">
        <f t="shared" si="68"/>
        <v>31</v>
      </c>
      <c r="AC165" s="348">
        <v>4</v>
      </c>
      <c r="AD165" s="348">
        <v>2016</v>
      </c>
      <c r="AE165" s="349">
        <f t="shared" si="69"/>
        <v>42491</v>
      </c>
      <c r="AF165" s="348" t="s">
        <v>134</v>
      </c>
    </row>
    <row r="166" spans="3:32" s="334" customFormat="1" x14ac:dyDescent="0.25">
      <c r="C166" s="346"/>
      <c r="E166" s="350"/>
      <c r="F166" s="350"/>
      <c r="G166" s="346"/>
      <c r="H166" s="353"/>
      <c r="I166" s="353"/>
      <c r="J166" s="351"/>
      <c r="K166" s="346"/>
      <c r="L166" s="351"/>
      <c r="M166" s="351"/>
      <c r="N166" s="351"/>
      <c r="O166" s="346"/>
      <c r="P166" s="351"/>
      <c r="Q166" s="351"/>
      <c r="S166" s="346"/>
      <c r="W166" s="346"/>
      <c r="AB166" s="348">
        <f t="shared" si="68"/>
        <v>32</v>
      </c>
      <c r="AC166" s="348">
        <v>4</v>
      </c>
      <c r="AD166" s="348">
        <v>2016</v>
      </c>
      <c r="AE166" s="349">
        <f t="shared" si="69"/>
        <v>42492</v>
      </c>
      <c r="AF166" s="348" t="s">
        <v>134</v>
      </c>
    </row>
    <row r="167" spans="3:32" s="334" customFormat="1" x14ac:dyDescent="0.25">
      <c r="C167" s="346"/>
      <c r="E167" s="350"/>
      <c r="F167" s="350"/>
      <c r="G167" s="346"/>
      <c r="H167" s="353"/>
      <c r="I167" s="353"/>
      <c r="J167" s="351"/>
      <c r="K167" s="346"/>
      <c r="L167" s="351"/>
      <c r="M167" s="351"/>
      <c r="N167" s="351"/>
      <c r="O167" s="346"/>
      <c r="P167" s="351"/>
      <c r="Q167" s="351"/>
      <c r="S167" s="346"/>
      <c r="W167" s="346"/>
      <c r="AB167" s="348">
        <f t="shared" si="68"/>
        <v>33</v>
      </c>
      <c r="AC167" s="348">
        <v>4</v>
      </c>
      <c r="AD167" s="348">
        <v>2016</v>
      </c>
      <c r="AE167" s="349">
        <f t="shared" si="69"/>
        <v>42493</v>
      </c>
      <c r="AF167" s="348" t="s">
        <v>134</v>
      </c>
    </row>
    <row r="168" spans="3:32" s="334" customFormat="1" x14ac:dyDescent="0.25">
      <c r="C168" s="346"/>
      <c r="G168" s="346"/>
      <c r="K168" s="346"/>
      <c r="O168" s="346"/>
      <c r="S168" s="346"/>
      <c r="W168" s="346"/>
      <c r="AB168" s="348">
        <f t="shared" si="68"/>
        <v>34</v>
      </c>
      <c r="AC168" s="348">
        <v>4</v>
      </c>
      <c r="AD168" s="348">
        <v>2016</v>
      </c>
      <c r="AE168" s="349">
        <f t="shared" si="69"/>
        <v>42494</v>
      </c>
      <c r="AF168" s="348" t="s">
        <v>134</v>
      </c>
    </row>
    <row r="169" spans="3:32" s="334" customFormat="1" x14ac:dyDescent="0.25">
      <c r="C169" s="346"/>
      <c r="G169" s="346"/>
      <c r="K169" s="346"/>
      <c r="O169" s="346"/>
      <c r="S169" s="346"/>
      <c r="W169" s="346"/>
      <c r="AB169" s="348">
        <f t="shared" si="68"/>
        <v>35</v>
      </c>
      <c r="AC169" s="348">
        <v>4</v>
      </c>
      <c r="AD169" s="348">
        <v>2016</v>
      </c>
      <c r="AE169" s="349">
        <f t="shared" si="69"/>
        <v>42495</v>
      </c>
      <c r="AF169" s="348" t="s">
        <v>134</v>
      </c>
    </row>
    <row r="170" spans="3:32" s="334" customFormat="1" x14ac:dyDescent="0.25">
      <c r="C170" s="346"/>
      <c r="G170" s="346"/>
      <c r="K170" s="346"/>
      <c r="O170" s="346"/>
      <c r="S170" s="346"/>
      <c r="W170" s="346"/>
      <c r="AB170" s="348">
        <f t="shared" si="68"/>
        <v>36</v>
      </c>
      <c r="AC170" s="348">
        <v>4</v>
      </c>
      <c r="AD170" s="348">
        <v>2016</v>
      </c>
      <c r="AE170" s="349">
        <f t="shared" si="69"/>
        <v>42496</v>
      </c>
      <c r="AF170" s="348" t="s">
        <v>134</v>
      </c>
    </row>
    <row r="171" spans="3:32" s="334" customFormat="1" x14ac:dyDescent="0.25">
      <c r="C171" s="346"/>
      <c r="G171" s="346"/>
      <c r="K171" s="346"/>
      <c r="O171" s="346"/>
      <c r="S171" s="346"/>
      <c r="W171" s="346"/>
      <c r="AB171" s="348">
        <f t="shared" si="68"/>
        <v>37</v>
      </c>
      <c r="AC171" s="348">
        <v>4</v>
      </c>
      <c r="AD171" s="348">
        <v>2016</v>
      </c>
      <c r="AE171" s="349">
        <f t="shared" si="69"/>
        <v>42497</v>
      </c>
      <c r="AF171" s="348" t="s">
        <v>134</v>
      </c>
    </row>
    <row r="172" spans="3:32" s="334" customFormat="1" x14ac:dyDescent="0.25">
      <c r="C172" s="346"/>
      <c r="G172" s="346"/>
      <c r="K172" s="346"/>
      <c r="O172" s="346"/>
      <c r="S172" s="346"/>
      <c r="W172" s="346"/>
      <c r="AB172" s="348">
        <f>AB171+1</f>
        <v>38</v>
      </c>
      <c r="AC172" s="348">
        <v>4</v>
      </c>
      <c r="AD172" s="348">
        <v>2016</v>
      </c>
      <c r="AE172" s="349">
        <f t="shared" si="69"/>
        <v>42498</v>
      </c>
      <c r="AF172" s="348" t="s">
        <v>134</v>
      </c>
    </row>
    <row r="173" spans="3:32" s="334" customFormat="1" x14ac:dyDescent="0.25">
      <c r="C173" s="346"/>
      <c r="G173" s="346"/>
      <c r="K173" s="346"/>
      <c r="O173" s="346"/>
      <c r="S173" s="346"/>
      <c r="W173" s="346"/>
      <c r="AB173" s="348">
        <v>1</v>
      </c>
      <c r="AC173" s="348">
        <v>1</v>
      </c>
      <c r="AD173" s="348">
        <f>Choix_années+1</f>
        <v>2015</v>
      </c>
      <c r="AE173" s="349">
        <f t="shared" si="69"/>
        <v>42005</v>
      </c>
      <c r="AF173" s="348" t="s">
        <v>148</v>
      </c>
    </row>
    <row r="174" spans="3:32" s="334" customFormat="1" x14ac:dyDescent="0.25">
      <c r="C174" s="346"/>
      <c r="G174" s="346"/>
      <c r="K174" s="346"/>
      <c r="O174" s="346"/>
      <c r="S174" s="346"/>
      <c r="W174" s="346"/>
      <c r="AB174" s="348" t="str">
        <f>IF($AI$2=1,"18",IF($AI$2=2,"11",IF($AI$2=3,"4")))</f>
        <v>4</v>
      </c>
      <c r="AC174" s="348">
        <v>2</v>
      </c>
      <c r="AD174" s="348">
        <v>2017</v>
      </c>
      <c r="AE174" s="349">
        <f t="shared" si="69"/>
        <v>42770</v>
      </c>
      <c r="AF174" s="348" t="s">
        <v>134</v>
      </c>
    </row>
    <row r="175" spans="3:32" s="334" customFormat="1" x14ac:dyDescent="0.25">
      <c r="C175" s="346"/>
      <c r="G175" s="346"/>
      <c r="K175" s="346"/>
      <c r="O175" s="346"/>
      <c r="S175" s="346"/>
      <c r="W175" s="346"/>
      <c r="AB175" s="348">
        <f t="shared" ref="AB175:AB189" si="70">AB174+1</f>
        <v>5</v>
      </c>
      <c r="AC175" s="348">
        <v>2</v>
      </c>
      <c r="AD175" s="348">
        <v>2017</v>
      </c>
      <c r="AE175" s="349">
        <f t="shared" si="69"/>
        <v>42771</v>
      </c>
      <c r="AF175" s="348" t="s">
        <v>134</v>
      </c>
    </row>
    <row r="176" spans="3:32" s="334" customFormat="1" x14ac:dyDescent="0.25">
      <c r="C176" s="346"/>
      <c r="G176" s="346"/>
      <c r="K176" s="346"/>
      <c r="O176" s="346"/>
      <c r="S176" s="346"/>
      <c r="W176" s="346"/>
      <c r="AB176" s="348">
        <f t="shared" si="70"/>
        <v>6</v>
      </c>
      <c r="AC176" s="348">
        <v>2</v>
      </c>
      <c r="AD176" s="348">
        <v>2017</v>
      </c>
      <c r="AE176" s="349">
        <f t="shared" si="69"/>
        <v>42772</v>
      </c>
      <c r="AF176" s="348" t="s">
        <v>134</v>
      </c>
    </row>
    <row r="177" spans="3:32" s="334" customFormat="1" x14ac:dyDescent="0.25">
      <c r="C177" s="346"/>
      <c r="G177" s="346"/>
      <c r="K177" s="346"/>
      <c r="O177" s="346"/>
      <c r="S177" s="346"/>
      <c r="W177" s="346"/>
      <c r="AB177" s="348">
        <f t="shared" si="70"/>
        <v>7</v>
      </c>
      <c r="AC177" s="348">
        <v>2</v>
      </c>
      <c r="AD177" s="348">
        <v>2017</v>
      </c>
      <c r="AE177" s="349">
        <f t="shared" si="69"/>
        <v>42773</v>
      </c>
      <c r="AF177" s="348" t="s">
        <v>134</v>
      </c>
    </row>
    <row r="178" spans="3:32" s="334" customFormat="1" x14ac:dyDescent="0.25">
      <c r="C178" s="346"/>
      <c r="G178" s="346"/>
      <c r="K178" s="346"/>
      <c r="O178" s="346"/>
      <c r="S178" s="346"/>
      <c r="W178" s="346"/>
      <c r="AB178" s="348">
        <f t="shared" si="70"/>
        <v>8</v>
      </c>
      <c r="AC178" s="348">
        <v>2</v>
      </c>
      <c r="AD178" s="348">
        <v>2017</v>
      </c>
      <c r="AE178" s="349">
        <f t="shared" si="69"/>
        <v>42774</v>
      </c>
      <c r="AF178" s="348" t="s">
        <v>134</v>
      </c>
    </row>
    <row r="179" spans="3:32" s="334" customFormat="1" x14ac:dyDescent="0.25">
      <c r="C179" s="346"/>
      <c r="G179" s="346"/>
      <c r="K179" s="346"/>
      <c r="O179" s="346"/>
      <c r="S179" s="346"/>
      <c r="W179" s="346"/>
      <c r="AB179" s="348">
        <f t="shared" si="70"/>
        <v>9</v>
      </c>
      <c r="AC179" s="348">
        <v>2</v>
      </c>
      <c r="AD179" s="348">
        <v>2017</v>
      </c>
      <c r="AE179" s="349">
        <f t="shared" si="69"/>
        <v>42775</v>
      </c>
      <c r="AF179" s="348" t="s">
        <v>134</v>
      </c>
    </row>
    <row r="180" spans="3:32" s="334" customFormat="1" x14ac:dyDescent="0.25">
      <c r="C180" s="346"/>
      <c r="G180" s="346"/>
      <c r="K180" s="346"/>
      <c r="O180" s="346"/>
      <c r="S180" s="346"/>
      <c r="W180" s="346"/>
      <c r="AB180" s="348">
        <f t="shared" si="70"/>
        <v>10</v>
      </c>
      <c r="AC180" s="348">
        <v>2</v>
      </c>
      <c r="AD180" s="348">
        <v>2017</v>
      </c>
      <c r="AE180" s="349">
        <f t="shared" si="69"/>
        <v>42776</v>
      </c>
      <c r="AF180" s="348" t="s">
        <v>134</v>
      </c>
    </row>
    <row r="181" spans="3:32" s="334" customFormat="1" x14ac:dyDescent="0.25">
      <c r="C181" s="346"/>
      <c r="G181" s="346"/>
      <c r="K181" s="346"/>
      <c r="O181" s="346"/>
      <c r="S181" s="346"/>
      <c r="W181" s="346"/>
      <c r="AB181" s="348">
        <f t="shared" si="70"/>
        <v>11</v>
      </c>
      <c r="AC181" s="348">
        <v>2</v>
      </c>
      <c r="AD181" s="348">
        <v>2017</v>
      </c>
      <c r="AE181" s="349">
        <f t="shared" si="69"/>
        <v>42777</v>
      </c>
      <c r="AF181" s="348" t="s">
        <v>134</v>
      </c>
    </row>
    <row r="182" spans="3:32" s="334" customFormat="1" x14ac:dyDescent="0.25">
      <c r="C182" s="346"/>
      <c r="G182" s="346"/>
      <c r="K182" s="346"/>
      <c r="O182" s="346"/>
      <c r="S182" s="346"/>
      <c r="W182" s="346"/>
      <c r="AB182" s="348">
        <f t="shared" si="70"/>
        <v>12</v>
      </c>
      <c r="AC182" s="348">
        <v>2</v>
      </c>
      <c r="AD182" s="348">
        <v>2017</v>
      </c>
      <c r="AE182" s="349">
        <f t="shared" si="69"/>
        <v>42778</v>
      </c>
      <c r="AF182" s="348" t="s">
        <v>134</v>
      </c>
    </row>
    <row r="183" spans="3:32" s="334" customFormat="1" x14ac:dyDescent="0.25">
      <c r="C183" s="346"/>
      <c r="G183" s="346"/>
      <c r="K183" s="346"/>
      <c r="O183" s="346"/>
      <c r="S183" s="346"/>
      <c r="W183" s="346"/>
      <c r="AB183" s="348">
        <f t="shared" si="70"/>
        <v>13</v>
      </c>
      <c r="AC183" s="348">
        <v>2</v>
      </c>
      <c r="AD183" s="348">
        <v>2017</v>
      </c>
      <c r="AE183" s="349">
        <f t="shared" si="69"/>
        <v>42779</v>
      </c>
      <c r="AF183" s="348" t="s">
        <v>134</v>
      </c>
    </row>
    <row r="184" spans="3:32" s="334" customFormat="1" x14ac:dyDescent="0.25">
      <c r="C184" s="346"/>
      <c r="G184" s="346"/>
      <c r="K184" s="346"/>
      <c r="O184" s="346"/>
      <c r="S184" s="346"/>
      <c r="W184" s="346"/>
      <c r="AB184" s="348">
        <f t="shared" si="70"/>
        <v>14</v>
      </c>
      <c r="AC184" s="348">
        <v>2</v>
      </c>
      <c r="AD184" s="348">
        <v>2017</v>
      </c>
      <c r="AE184" s="349">
        <f t="shared" si="69"/>
        <v>42780</v>
      </c>
      <c r="AF184" s="348" t="s">
        <v>134</v>
      </c>
    </row>
    <row r="185" spans="3:32" s="334" customFormat="1" x14ac:dyDescent="0.25">
      <c r="C185" s="346"/>
      <c r="G185" s="346"/>
      <c r="K185" s="346"/>
      <c r="O185" s="346"/>
      <c r="S185" s="346"/>
      <c r="W185" s="346"/>
      <c r="AB185" s="348">
        <f t="shared" si="70"/>
        <v>15</v>
      </c>
      <c r="AC185" s="348">
        <v>2</v>
      </c>
      <c r="AD185" s="348">
        <v>2017</v>
      </c>
      <c r="AE185" s="349">
        <f t="shared" si="69"/>
        <v>42781</v>
      </c>
      <c r="AF185" s="348" t="s">
        <v>134</v>
      </c>
    </row>
    <row r="186" spans="3:32" s="334" customFormat="1" x14ac:dyDescent="0.25">
      <c r="C186" s="346"/>
      <c r="G186" s="346"/>
      <c r="K186" s="346"/>
      <c r="O186" s="346"/>
      <c r="S186" s="346"/>
      <c r="W186" s="346"/>
      <c r="AB186" s="348">
        <f t="shared" si="70"/>
        <v>16</v>
      </c>
      <c r="AC186" s="348">
        <v>2</v>
      </c>
      <c r="AD186" s="348">
        <v>2017</v>
      </c>
      <c r="AE186" s="349">
        <f t="shared" si="69"/>
        <v>42782</v>
      </c>
      <c r="AF186" s="348" t="s">
        <v>134</v>
      </c>
    </row>
    <row r="187" spans="3:32" s="334" customFormat="1" x14ac:dyDescent="0.25">
      <c r="C187" s="346"/>
      <c r="G187" s="346"/>
      <c r="K187" s="346"/>
      <c r="O187" s="346"/>
      <c r="S187" s="346"/>
      <c r="W187" s="346"/>
      <c r="AB187" s="348">
        <f t="shared" si="70"/>
        <v>17</v>
      </c>
      <c r="AC187" s="348">
        <v>2</v>
      </c>
      <c r="AD187" s="348">
        <v>2017</v>
      </c>
      <c r="AE187" s="349">
        <f t="shared" si="69"/>
        <v>42783</v>
      </c>
      <c r="AF187" s="348" t="s">
        <v>134</v>
      </c>
    </row>
    <row r="188" spans="3:32" s="334" customFormat="1" x14ac:dyDescent="0.25">
      <c r="C188" s="346"/>
      <c r="G188" s="346"/>
      <c r="K188" s="346"/>
      <c r="O188" s="346"/>
      <c r="S188" s="346"/>
      <c r="W188" s="346"/>
      <c r="AB188" s="348">
        <f t="shared" si="70"/>
        <v>18</v>
      </c>
      <c r="AC188" s="348">
        <v>2</v>
      </c>
      <c r="AD188" s="348">
        <v>2017</v>
      </c>
      <c r="AE188" s="349">
        <f t="shared" si="69"/>
        <v>42784</v>
      </c>
      <c r="AF188" s="348" t="s">
        <v>134</v>
      </c>
    </row>
    <row r="189" spans="3:32" s="334" customFormat="1" x14ac:dyDescent="0.25">
      <c r="C189" s="346"/>
      <c r="G189" s="346"/>
      <c r="K189" s="346"/>
      <c r="O189" s="346"/>
      <c r="S189" s="346"/>
      <c r="W189" s="346"/>
      <c r="AB189" s="348">
        <f t="shared" si="70"/>
        <v>19</v>
      </c>
      <c r="AC189" s="348">
        <v>2</v>
      </c>
      <c r="AD189" s="348">
        <v>2017</v>
      </c>
      <c r="AE189" s="349">
        <f t="shared" si="69"/>
        <v>42785</v>
      </c>
      <c r="AF189" s="348" t="s">
        <v>134</v>
      </c>
    </row>
    <row r="190" spans="3:32" s="334" customFormat="1" x14ac:dyDescent="0.25">
      <c r="C190" s="346"/>
      <c r="G190" s="346"/>
      <c r="K190" s="346"/>
      <c r="O190" s="346"/>
      <c r="S190" s="346"/>
      <c r="W190" s="346"/>
      <c r="AB190" s="348" t="str">
        <f>IF($AI$2=1,"22",IF($AI$2=2,"15",IF($AI$2=3,"8")))</f>
        <v>8</v>
      </c>
      <c r="AC190" s="348">
        <v>4</v>
      </c>
      <c r="AD190" s="348">
        <v>2017</v>
      </c>
      <c r="AE190" s="349">
        <f t="shared" si="69"/>
        <v>42833</v>
      </c>
      <c r="AF190" s="348" t="s">
        <v>134</v>
      </c>
    </row>
    <row r="191" spans="3:32" s="334" customFormat="1" x14ac:dyDescent="0.25">
      <c r="C191" s="346"/>
      <c r="G191" s="346"/>
      <c r="K191" s="346"/>
      <c r="O191" s="346"/>
      <c r="S191" s="346"/>
      <c r="W191" s="346"/>
      <c r="AB191" s="348">
        <f>AB190+1</f>
        <v>9</v>
      </c>
      <c r="AC191" s="348">
        <v>4</v>
      </c>
      <c r="AD191" s="348">
        <v>2017</v>
      </c>
      <c r="AE191" s="349">
        <f t="shared" si="69"/>
        <v>42834</v>
      </c>
      <c r="AF191" s="348" t="s">
        <v>134</v>
      </c>
    </row>
    <row r="192" spans="3:32" s="334" customFormat="1" x14ac:dyDescent="0.25">
      <c r="C192" s="346"/>
      <c r="G192" s="346"/>
      <c r="K192" s="346"/>
      <c r="O192" s="346"/>
      <c r="S192" s="346"/>
      <c r="W192" s="346"/>
      <c r="AB192" s="348">
        <f t="shared" ref="AB192:AB204" si="71">AB191+1</f>
        <v>10</v>
      </c>
      <c r="AC192" s="348">
        <v>4</v>
      </c>
      <c r="AD192" s="348">
        <v>2017</v>
      </c>
      <c r="AE192" s="349">
        <f t="shared" si="69"/>
        <v>42835</v>
      </c>
      <c r="AF192" s="348" t="s">
        <v>134</v>
      </c>
    </row>
    <row r="193" spans="3:32" s="334" customFormat="1" x14ac:dyDescent="0.25">
      <c r="C193" s="346"/>
      <c r="G193" s="346"/>
      <c r="K193" s="346"/>
      <c r="O193" s="346"/>
      <c r="S193" s="346"/>
      <c r="W193" s="346"/>
      <c r="AB193" s="348">
        <f t="shared" si="71"/>
        <v>11</v>
      </c>
      <c r="AC193" s="348">
        <v>4</v>
      </c>
      <c r="AD193" s="348">
        <v>2017</v>
      </c>
      <c r="AE193" s="349">
        <f t="shared" si="69"/>
        <v>42836</v>
      </c>
      <c r="AF193" s="348" t="s">
        <v>134</v>
      </c>
    </row>
    <row r="194" spans="3:32" s="334" customFormat="1" x14ac:dyDescent="0.25">
      <c r="C194" s="346"/>
      <c r="G194" s="346"/>
      <c r="K194" s="346"/>
      <c r="O194" s="346"/>
      <c r="S194" s="346"/>
      <c r="W194" s="346"/>
      <c r="AB194" s="348">
        <f t="shared" si="71"/>
        <v>12</v>
      </c>
      <c r="AC194" s="348">
        <v>4</v>
      </c>
      <c r="AD194" s="348">
        <v>2017</v>
      </c>
      <c r="AE194" s="349">
        <f t="shared" si="69"/>
        <v>42837</v>
      </c>
      <c r="AF194" s="348" t="s">
        <v>134</v>
      </c>
    </row>
    <row r="195" spans="3:32" s="334" customFormat="1" x14ac:dyDescent="0.25">
      <c r="C195" s="346"/>
      <c r="G195" s="346"/>
      <c r="K195" s="346"/>
      <c r="O195" s="346"/>
      <c r="S195" s="346"/>
      <c r="W195" s="346"/>
      <c r="AB195" s="348">
        <f t="shared" si="71"/>
        <v>13</v>
      </c>
      <c r="AC195" s="348">
        <v>4</v>
      </c>
      <c r="AD195" s="348">
        <v>2017</v>
      </c>
      <c r="AE195" s="349">
        <f t="shared" si="69"/>
        <v>42838</v>
      </c>
      <c r="AF195" s="348" t="s">
        <v>134</v>
      </c>
    </row>
    <row r="196" spans="3:32" s="334" customFormat="1" x14ac:dyDescent="0.25">
      <c r="C196" s="346"/>
      <c r="G196" s="346"/>
      <c r="K196" s="346"/>
      <c r="O196" s="346"/>
      <c r="S196" s="346"/>
      <c r="W196" s="346"/>
      <c r="AB196" s="348">
        <f t="shared" si="71"/>
        <v>14</v>
      </c>
      <c r="AC196" s="348">
        <v>4</v>
      </c>
      <c r="AD196" s="348">
        <v>2017</v>
      </c>
      <c r="AE196" s="349">
        <f t="shared" si="69"/>
        <v>42839</v>
      </c>
      <c r="AF196" s="348" t="s">
        <v>134</v>
      </c>
    </row>
    <row r="197" spans="3:32" s="334" customFormat="1" x14ac:dyDescent="0.25">
      <c r="C197" s="346"/>
      <c r="G197" s="346"/>
      <c r="K197" s="346"/>
      <c r="O197" s="346"/>
      <c r="S197" s="346"/>
      <c r="W197" s="346"/>
      <c r="AB197" s="348">
        <f t="shared" si="71"/>
        <v>15</v>
      </c>
      <c r="AC197" s="348">
        <v>4</v>
      </c>
      <c r="AD197" s="348">
        <v>2017</v>
      </c>
      <c r="AE197" s="349">
        <f t="shared" si="69"/>
        <v>42840</v>
      </c>
      <c r="AF197" s="348" t="s">
        <v>134</v>
      </c>
    </row>
    <row r="198" spans="3:32" s="334" customFormat="1" x14ac:dyDescent="0.25">
      <c r="C198" s="346"/>
      <c r="G198" s="346"/>
      <c r="K198" s="346"/>
      <c r="O198" s="346"/>
      <c r="S198" s="346"/>
      <c r="W198" s="346"/>
      <c r="AB198" s="348">
        <f t="shared" si="71"/>
        <v>16</v>
      </c>
      <c r="AC198" s="348">
        <v>4</v>
      </c>
      <c r="AD198" s="348">
        <v>2017</v>
      </c>
      <c r="AE198" s="349">
        <f t="shared" si="69"/>
        <v>42841</v>
      </c>
      <c r="AF198" s="348" t="s">
        <v>134</v>
      </c>
    </row>
    <row r="199" spans="3:32" s="334" customFormat="1" x14ac:dyDescent="0.25">
      <c r="C199" s="346"/>
      <c r="G199" s="346"/>
      <c r="K199" s="346"/>
      <c r="O199" s="346"/>
      <c r="S199" s="346"/>
      <c r="W199" s="346"/>
      <c r="AB199" s="348">
        <f t="shared" si="71"/>
        <v>17</v>
      </c>
      <c r="AC199" s="348">
        <v>4</v>
      </c>
      <c r="AD199" s="348">
        <v>2017</v>
      </c>
      <c r="AE199" s="349">
        <f t="shared" si="69"/>
        <v>42842</v>
      </c>
      <c r="AF199" s="348" t="s">
        <v>134</v>
      </c>
    </row>
    <row r="200" spans="3:32" s="334" customFormat="1" x14ac:dyDescent="0.25">
      <c r="C200" s="346"/>
      <c r="G200" s="346"/>
      <c r="K200" s="346"/>
      <c r="O200" s="346"/>
      <c r="S200" s="346"/>
      <c r="W200" s="346"/>
      <c r="AB200" s="348">
        <f t="shared" si="71"/>
        <v>18</v>
      </c>
      <c r="AC200" s="348">
        <v>4</v>
      </c>
      <c r="AD200" s="348">
        <v>2017</v>
      </c>
      <c r="AE200" s="349">
        <f t="shared" si="69"/>
        <v>42843</v>
      </c>
      <c r="AF200" s="348" t="s">
        <v>134</v>
      </c>
    </row>
    <row r="201" spans="3:32" s="334" customFormat="1" x14ac:dyDescent="0.25">
      <c r="C201" s="346"/>
      <c r="G201" s="346"/>
      <c r="K201" s="346"/>
      <c r="O201" s="346"/>
      <c r="S201" s="346"/>
      <c r="W201" s="346"/>
      <c r="AB201" s="348">
        <f t="shared" si="71"/>
        <v>19</v>
      </c>
      <c r="AC201" s="348">
        <v>4</v>
      </c>
      <c r="AD201" s="348">
        <v>2017</v>
      </c>
      <c r="AE201" s="349">
        <f t="shared" si="69"/>
        <v>42844</v>
      </c>
      <c r="AF201" s="348" t="s">
        <v>134</v>
      </c>
    </row>
    <row r="202" spans="3:32" s="334" customFormat="1" x14ac:dyDescent="0.25">
      <c r="C202" s="346"/>
      <c r="G202" s="346"/>
      <c r="K202" s="346"/>
      <c r="O202" s="346"/>
      <c r="S202" s="346"/>
      <c r="W202" s="346"/>
      <c r="AB202" s="348">
        <f t="shared" si="71"/>
        <v>20</v>
      </c>
      <c r="AC202" s="348">
        <v>4</v>
      </c>
      <c r="AD202" s="348">
        <v>2017</v>
      </c>
      <c r="AE202" s="349">
        <f t="shared" si="69"/>
        <v>42845</v>
      </c>
      <c r="AF202" s="348" t="s">
        <v>134</v>
      </c>
    </row>
    <row r="203" spans="3:32" s="334" customFormat="1" x14ac:dyDescent="0.25">
      <c r="C203" s="346"/>
      <c r="G203" s="346"/>
      <c r="K203" s="346"/>
      <c r="O203" s="346"/>
      <c r="S203" s="346"/>
      <c r="W203" s="346"/>
      <c r="AB203" s="348">
        <f t="shared" si="71"/>
        <v>21</v>
      </c>
      <c r="AC203" s="348">
        <v>4</v>
      </c>
      <c r="AD203" s="348">
        <v>2017</v>
      </c>
      <c r="AE203" s="349">
        <f t="shared" si="69"/>
        <v>42846</v>
      </c>
      <c r="AF203" s="348" t="s">
        <v>134</v>
      </c>
    </row>
    <row r="204" spans="3:32" s="334" customFormat="1" x14ac:dyDescent="0.25">
      <c r="C204" s="346"/>
      <c r="G204" s="346"/>
      <c r="K204" s="346"/>
      <c r="O204" s="346"/>
      <c r="S204" s="346"/>
      <c r="W204" s="346"/>
      <c r="AB204" s="348">
        <f t="shared" si="71"/>
        <v>22</v>
      </c>
      <c r="AC204" s="348">
        <v>4</v>
      </c>
      <c r="AD204" s="348">
        <v>2017</v>
      </c>
      <c r="AE204" s="349">
        <f t="shared" si="69"/>
        <v>42847</v>
      </c>
      <c r="AF204" s="348" t="s">
        <v>134</v>
      </c>
    </row>
    <row r="205" spans="3:32" s="334" customFormat="1" x14ac:dyDescent="0.25">
      <c r="C205" s="346"/>
      <c r="G205" s="346"/>
      <c r="K205" s="346"/>
      <c r="O205" s="346"/>
      <c r="S205" s="346"/>
      <c r="W205" s="346"/>
      <c r="AB205" s="348">
        <f>AB204+1</f>
        <v>23</v>
      </c>
      <c r="AC205" s="348">
        <v>4</v>
      </c>
      <c r="AD205" s="348">
        <v>2017</v>
      </c>
      <c r="AE205" s="349">
        <f>IF(ISERROR(DATE(AD205,AC205,AB205)), " ", DATE(AD205,AC205,AB205))</f>
        <v>42848</v>
      </c>
      <c r="AF205" s="348" t="s">
        <v>134</v>
      </c>
    </row>
    <row r="206" spans="3:32" s="334" customFormat="1" x14ac:dyDescent="0.25">
      <c r="C206" s="346"/>
      <c r="G206" s="346"/>
      <c r="K206" s="346"/>
      <c r="O206" s="346"/>
      <c r="S206" s="346"/>
      <c r="W206" s="346"/>
      <c r="AB206" s="348">
        <v>19</v>
      </c>
      <c r="AC206" s="348">
        <v>10</v>
      </c>
      <c r="AD206" s="348">
        <v>2016</v>
      </c>
      <c r="AE206" s="349">
        <f t="shared" ref="AE206:AE249" si="72">IF(ISERROR(DATE(AD206,AC206,AB206)), " ", DATE(AD206,AC206,AB206))</f>
        <v>42662</v>
      </c>
      <c r="AF206" s="348" t="s">
        <v>134</v>
      </c>
    </row>
    <row r="207" spans="3:32" s="334" customFormat="1" x14ac:dyDescent="0.25">
      <c r="C207" s="346"/>
      <c r="G207" s="346"/>
      <c r="K207" s="346"/>
      <c r="O207" s="346"/>
      <c r="S207" s="346"/>
      <c r="W207" s="346"/>
      <c r="AB207" s="348">
        <f>AB206+1</f>
        <v>20</v>
      </c>
      <c r="AC207" s="348">
        <v>10</v>
      </c>
      <c r="AD207" s="348">
        <v>2016</v>
      </c>
      <c r="AE207" s="349">
        <f t="shared" si="72"/>
        <v>42663</v>
      </c>
      <c r="AF207" s="348" t="s">
        <v>134</v>
      </c>
    </row>
    <row r="208" spans="3:32" s="334" customFormat="1" x14ac:dyDescent="0.25">
      <c r="C208" s="346"/>
      <c r="G208" s="346"/>
      <c r="K208" s="346"/>
      <c r="O208" s="346"/>
      <c r="S208" s="346"/>
      <c r="W208" s="346"/>
      <c r="AB208" s="348">
        <f t="shared" ref="AB208:AB212" si="73">AB207+1</f>
        <v>21</v>
      </c>
      <c r="AC208" s="348">
        <v>10</v>
      </c>
      <c r="AD208" s="348">
        <v>2016</v>
      </c>
      <c r="AE208" s="349">
        <f t="shared" si="72"/>
        <v>42664</v>
      </c>
      <c r="AF208" s="348" t="s">
        <v>134</v>
      </c>
    </row>
    <row r="209" spans="3:32" s="334" customFormat="1" x14ac:dyDescent="0.25">
      <c r="C209" s="346"/>
      <c r="G209" s="346"/>
      <c r="K209" s="346"/>
      <c r="O209" s="346"/>
      <c r="S209" s="346"/>
      <c r="W209" s="346"/>
      <c r="AB209" s="348">
        <f t="shared" si="73"/>
        <v>22</v>
      </c>
      <c r="AC209" s="348">
        <v>10</v>
      </c>
      <c r="AD209" s="348">
        <v>2016</v>
      </c>
      <c r="AE209" s="349">
        <f t="shared" si="72"/>
        <v>42665</v>
      </c>
      <c r="AF209" s="348" t="s">
        <v>134</v>
      </c>
    </row>
    <row r="210" spans="3:32" s="334" customFormat="1" x14ac:dyDescent="0.25">
      <c r="C210" s="346"/>
      <c r="G210" s="346"/>
      <c r="K210" s="346"/>
      <c r="O210" s="346"/>
      <c r="S210" s="346"/>
      <c r="W210" s="346"/>
      <c r="AB210" s="348">
        <f t="shared" si="73"/>
        <v>23</v>
      </c>
      <c r="AC210" s="348">
        <v>10</v>
      </c>
      <c r="AD210" s="348">
        <v>2016</v>
      </c>
      <c r="AE210" s="349">
        <f t="shared" si="72"/>
        <v>42666</v>
      </c>
      <c r="AF210" s="348" t="s">
        <v>134</v>
      </c>
    </row>
    <row r="211" spans="3:32" s="334" customFormat="1" x14ac:dyDescent="0.25">
      <c r="C211" s="346"/>
      <c r="G211" s="346"/>
      <c r="K211" s="346"/>
      <c r="O211" s="346"/>
      <c r="S211" s="346"/>
      <c r="W211" s="346"/>
      <c r="AB211" s="348">
        <f t="shared" si="73"/>
        <v>24</v>
      </c>
      <c r="AC211" s="348">
        <v>10</v>
      </c>
      <c r="AD211" s="348">
        <v>2016</v>
      </c>
      <c r="AE211" s="349">
        <f t="shared" si="72"/>
        <v>42667</v>
      </c>
      <c r="AF211" s="348" t="s">
        <v>134</v>
      </c>
    </row>
    <row r="212" spans="3:32" s="334" customFormat="1" x14ac:dyDescent="0.25">
      <c r="C212" s="346"/>
      <c r="G212" s="346"/>
      <c r="K212" s="346"/>
      <c r="O212" s="346"/>
      <c r="S212" s="346"/>
      <c r="W212" s="346"/>
      <c r="AB212" s="348">
        <f t="shared" si="73"/>
        <v>25</v>
      </c>
      <c r="AC212" s="348">
        <v>10</v>
      </c>
      <c r="AD212" s="348">
        <v>2016</v>
      </c>
      <c r="AE212" s="349">
        <f t="shared" si="72"/>
        <v>42668</v>
      </c>
      <c r="AF212" s="348" t="s">
        <v>134</v>
      </c>
    </row>
    <row r="213" spans="3:32" s="334" customFormat="1" x14ac:dyDescent="0.25">
      <c r="C213" s="346"/>
      <c r="G213" s="346"/>
      <c r="K213" s="346"/>
      <c r="O213" s="346"/>
      <c r="S213" s="346"/>
      <c r="W213" s="346"/>
      <c r="AB213" s="348">
        <f>AB212+1</f>
        <v>26</v>
      </c>
      <c r="AC213" s="348">
        <v>10</v>
      </c>
      <c r="AD213" s="348">
        <v>2016</v>
      </c>
      <c r="AE213" s="349">
        <f t="shared" si="72"/>
        <v>42669</v>
      </c>
      <c r="AF213" s="348" t="s">
        <v>134</v>
      </c>
    </row>
    <row r="214" spans="3:32" s="334" customFormat="1" x14ac:dyDescent="0.25">
      <c r="C214" s="346"/>
      <c r="G214" s="346"/>
      <c r="K214" s="346"/>
      <c r="O214" s="346"/>
      <c r="S214" s="346"/>
      <c r="W214" s="346"/>
      <c r="AB214" s="348">
        <f t="shared" ref="AB214:AB216" si="74">AB213+1</f>
        <v>27</v>
      </c>
      <c r="AC214" s="348">
        <v>10</v>
      </c>
      <c r="AD214" s="348">
        <v>2016</v>
      </c>
      <c r="AE214" s="349">
        <f t="shared" si="72"/>
        <v>42670</v>
      </c>
      <c r="AF214" s="348" t="s">
        <v>134</v>
      </c>
    </row>
    <row r="215" spans="3:32" s="334" customFormat="1" x14ac:dyDescent="0.25">
      <c r="C215" s="346"/>
      <c r="G215" s="346"/>
      <c r="K215" s="346"/>
      <c r="O215" s="346"/>
      <c r="S215" s="346"/>
      <c r="W215" s="346"/>
      <c r="AB215" s="348">
        <f t="shared" si="74"/>
        <v>28</v>
      </c>
      <c r="AC215" s="348">
        <v>10</v>
      </c>
      <c r="AD215" s="348">
        <v>2016</v>
      </c>
      <c r="AE215" s="349">
        <f t="shared" si="72"/>
        <v>42671</v>
      </c>
      <c r="AF215" s="348" t="s">
        <v>134</v>
      </c>
    </row>
    <row r="216" spans="3:32" s="334" customFormat="1" x14ac:dyDescent="0.25">
      <c r="C216" s="346"/>
      <c r="G216" s="346"/>
      <c r="K216" s="346"/>
      <c r="O216" s="346"/>
      <c r="S216" s="346"/>
      <c r="W216" s="346"/>
      <c r="AB216" s="348">
        <f t="shared" si="74"/>
        <v>29</v>
      </c>
      <c r="AC216" s="348">
        <v>10</v>
      </c>
      <c r="AD216" s="348">
        <v>2016</v>
      </c>
      <c r="AE216" s="349">
        <f t="shared" si="72"/>
        <v>42672</v>
      </c>
      <c r="AF216" s="348" t="s">
        <v>134</v>
      </c>
    </row>
    <row r="217" spans="3:32" s="334" customFormat="1" x14ac:dyDescent="0.25">
      <c r="C217" s="346"/>
      <c r="G217" s="346"/>
      <c r="K217" s="346"/>
      <c r="O217" s="346"/>
      <c r="S217" s="346"/>
      <c r="W217" s="346"/>
      <c r="AB217" s="348">
        <f>AB216+1</f>
        <v>30</v>
      </c>
      <c r="AC217" s="348">
        <v>10</v>
      </c>
      <c r="AD217" s="348">
        <v>2016</v>
      </c>
      <c r="AE217" s="349">
        <f t="shared" si="72"/>
        <v>42673</v>
      </c>
      <c r="AF217" s="348" t="s">
        <v>134</v>
      </c>
    </row>
    <row r="218" spans="3:32" s="334" customFormat="1" x14ac:dyDescent="0.25">
      <c r="C218" s="346"/>
      <c r="G218" s="346"/>
      <c r="K218" s="346"/>
      <c r="O218" s="346"/>
      <c r="S218" s="346"/>
      <c r="W218" s="346"/>
      <c r="AB218" s="348">
        <f t="shared" ref="AB218" si="75">AB217+1</f>
        <v>31</v>
      </c>
      <c r="AC218" s="348">
        <v>10</v>
      </c>
      <c r="AD218" s="348">
        <v>2016</v>
      </c>
      <c r="AE218" s="349">
        <f t="shared" si="72"/>
        <v>42674</v>
      </c>
      <c r="AF218" s="348" t="s">
        <v>134</v>
      </c>
    </row>
    <row r="219" spans="3:32" s="334" customFormat="1" x14ac:dyDescent="0.25">
      <c r="C219" s="346"/>
      <c r="G219" s="346"/>
      <c r="K219" s="346"/>
      <c r="O219" s="346"/>
      <c r="S219" s="346"/>
      <c r="W219" s="346"/>
      <c r="AB219" s="348">
        <f>AB218+1</f>
        <v>32</v>
      </c>
      <c r="AC219" s="348">
        <v>10</v>
      </c>
      <c r="AD219" s="348">
        <v>2016</v>
      </c>
      <c r="AE219" s="349">
        <f t="shared" si="72"/>
        <v>42675</v>
      </c>
      <c r="AF219" s="348" t="s">
        <v>134</v>
      </c>
    </row>
    <row r="220" spans="3:32" s="334" customFormat="1" x14ac:dyDescent="0.25">
      <c r="C220" s="346"/>
      <c r="G220" s="346"/>
      <c r="K220" s="346"/>
      <c r="O220" s="346"/>
      <c r="S220" s="346"/>
      <c r="W220" s="346"/>
      <c r="AB220" s="348">
        <f t="shared" ref="AB220" si="76">AB219+1</f>
        <v>33</v>
      </c>
      <c r="AC220" s="348">
        <v>10</v>
      </c>
      <c r="AD220" s="348">
        <v>2016</v>
      </c>
      <c r="AE220" s="349">
        <f t="shared" si="72"/>
        <v>42676</v>
      </c>
      <c r="AF220" s="348" t="s">
        <v>134</v>
      </c>
    </row>
    <row r="221" spans="3:32" s="334" customFormat="1" x14ac:dyDescent="0.25">
      <c r="C221" s="346"/>
      <c r="G221" s="346"/>
      <c r="K221" s="346"/>
      <c r="O221" s="346"/>
      <c r="S221" s="346"/>
      <c r="W221" s="346"/>
      <c r="AB221" s="348">
        <v>17</v>
      </c>
      <c r="AC221" s="348">
        <v>10</v>
      </c>
      <c r="AD221" s="348">
        <v>2015</v>
      </c>
      <c r="AE221" s="349">
        <f t="shared" si="72"/>
        <v>42294</v>
      </c>
      <c r="AF221" s="348" t="s">
        <v>134</v>
      </c>
    </row>
    <row r="222" spans="3:32" s="334" customFormat="1" x14ac:dyDescent="0.25">
      <c r="C222" s="346"/>
      <c r="G222" s="346"/>
      <c r="K222" s="346"/>
      <c r="O222" s="346"/>
      <c r="S222" s="346"/>
      <c r="W222" s="346"/>
      <c r="AB222" s="348">
        <f>AB221+1</f>
        <v>18</v>
      </c>
      <c r="AC222" s="348">
        <v>10</v>
      </c>
      <c r="AD222" s="348">
        <v>2015</v>
      </c>
      <c r="AE222" s="349">
        <f t="shared" si="72"/>
        <v>42295</v>
      </c>
      <c r="AF222" s="348" t="s">
        <v>134</v>
      </c>
    </row>
    <row r="223" spans="3:32" s="334" customFormat="1" x14ac:dyDescent="0.25">
      <c r="C223" s="346"/>
      <c r="G223" s="346"/>
      <c r="K223" s="346"/>
      <c r="O223" s="346"/>
      <c r="S223" s="346"/>
      <c r="W223" s="346"/>
      <c r="AB223" s="348">
        <f t="shared" ref="AB223:AB234" si="77">AB222+1</f>
        <v>19</v>
      </c>
      <c r="AC223" s="348">
        <v>10</v>
      </c>
      <c r="AD223" s="348">
        <v>2015</v>
      </c>
      <c r="AE223" s="349">
        <f t="shared" si="72"/>
        <v>42296</v>
      </c>
      <c r="AF223" s="348" t="s">
        <v>134</v>
      </c>
    </row>
    <row r="224" spans="3:32" s="334" customFormat="1" x14ac:dyDescent="0.25">
      <c r="C224" s="346"/>
      <c r="G224" s="346"/>
      <c r="K224" s="346"/>
      <c r="O224" s="346"/>
      <c r="S224" s="346"/>
      <c r="W224" s="346"/>
      <c r="AB224" s="348">
        <f t="shared" si="77"/>
        <v>20</v>
      </c>
      <c r="AC224" s="348">
        <v>10</v>
      </c>
      <c r="AD224" s="348">
        <v>2015</v>
      </c>
      <c r="AE224" s="349">
        <f t="shared" si="72"/>
        <v>42297</v>
      </c>
      <c r="AF224" s="348" t="s">
        <v>134</v>
      </c>
    </row>
    <row r="225" spans="3:32" s="334" customFormat="1" x14ac:dyDescent="0.25">
      <c r="C225" s="346"/>
      <c r="G225" s="346"/>
      <c r="K225" s="346"/>
      <c r="O225" s="346"/>
      <c r="S225" s="346"/>
      <c r="W225" s="346"/>
      <c r="AB225" s="348">
        <f t="shared" si="77"/>
        <v>21</v>
      </c>
      <c r="AC225" s="348">
        <v>10</v>
      </c>
      <c r="AD225" s="348">
        <v>2015</v>
      </c>
      <c r="AE225" s="349">
        <f t="shared" si="72"/>
        <v>42298</v>
      </c>
      <c r="AF225" s="348" t="s">
        <v>134</v>
      </c>
    </row>
    <row r="226" spans="3:32" s="334" customFormat="1" x14ac:dyDescent="0.25">
      <c r="C226" s="346"/>
      <c r="G226" s="346"/>
      <c r="K226" s="346"/>
      <c r="O226" s="346"/>
      <c r="S226" s="346"/>
      <c r="W226" s="346"/>
      <c r="AB226" s="348">
        <f t="shared" si="77"/>
        <v>22</v>
      </c>
      <c r="AC226" s="348">
        <v>10</v>
      </c>
      <c r="AD226" s="348">
        <v>2015</v>
      </c>
      <c r="AE226" s="349">
        <f t="shared" si="72"/>
        <v>42299</v>
      </c>
      <c r="AF226" s="348" t="s">
        <v>134</v>
      </c>
    </row>
    <row r="227" spans="3:32" s="334" customFormat="1" x14ac:dyDescent="0.25">
      <c r="C227" s="346"/>
      <c r="G227" s="346"/>
      <c r="K227" s="346"/>
      <c r="O227" s="346"/>
      <c r="S227" s="346"/>
      <c r="W227" s="346"/>
      <c r="AB227" s="348">
        <f t="shared" si="77"/>
        <v>23</v>
      </c>
      <c r="AC227" s="348">
        <v>10</v>
      </c>
      <c r="AD227" s="348">
        <v>2015</v>
      </c>
      <c r="AE227" s="349">
        <f t="shared" si="72"/>
        <v>42300</v>
      </c>
      <c r="AF227" s="348" t="s">
        <v>134</v>
      </c>
    </row>
    <row r="228" spans="3:32" s="334" customFormat="1" x14ac:dyDescent="0.25">
      <c r="C228" s="346"/>
      <c r="G228" s="346"/>
      <c r="K228" s="346"/>
      <c r="O228" s="346"/>
      <c r="S228" s="346"/>
      <c r="W228" s="346"/>
      <c r="AB228" s="348">
        <f t="shared" si="77"/>
        <v>24</v>
      </c>
      <c r="AC228" s="348">
        <v>10</v>
      </c>
      <c r="AD228" s="348">
        <v>2015</v>
      </c>
      <c r="AE228" s="349">
        <f t="shared" si="72"/>
        <v>42301</v>
      </c>
      <c r="AF228" s="348" t="s">
        <v>134</v>
      </c>
    </row>
    <row r="229" spans="3:32" s="334" customFormat="1" x14ac:dyDescent="0.25">
      <c r="C229" s="346"/>
      <c r="G229" s="346"/>
      <c r="K229" s="346"/>
      <c r="O229" s="346"/>
      <c r="S229" s="346"/>
      <c r="W229" s="346"/>
      <c r="AB229" s="348">
        <f t="shared" si="77"/>
        <v>25</v>
      </c>
      <c r="AC229" s="348">
        <v>10</v>
      </c>
      <c r="AD229" s="348">
        <v>2015</v>
      </c>
      <c r="AE229" s="349">
        <f t="shared" si="72"/>
        <v>42302</v>
      </c>
      <c r="AF229" s="348" t="s">
        <v>134</v>
      </c>
    </row>
    <row r="230" spans="3:32" s="334" customFormat="1" x14ac:dyDescent="0.25">
      <c r="C230" s="346"/>
      <c r="G230" s="346"/>
      <c r="K230" s="346"/>
      <c r="O230" s="346"/>
      <c r="S230" s="346"/>
      <c r="W230" s="346"/>
      <c r="AB230" s="348">
        <f t="shared" si="77"/>
        <v>26</v>
      </c>
      <c r="AC230" s="348">
        <v>10</v>
      </c>
      <c r="AD230" s="348">
        <v>2015</v>
      </c>
      <c r="AE230" s="349">
        <f t="shared" si="72"/>
        <v>42303</v>
      </c>
      <c r="AF230" s="348" t="s">
        <v>134</v>
      </c>
    </row>
    <row r="231" spans="3:32" s="334" customFormat="1" x14ac:dyDescent="0.25">
      <c r="C231" s="346"/>
      <c r="G231" s="346"/>
      <c r="K231" s="346"/>
      <c r="O231" s="346"/>
      <c r="S231" s="346"/>
      <c r="W231" s="346"/>
      <c r="AB231" s="348">
        <f t="shared" si="77"/>
        <v>27</v>
      </c>
      <c r="AC231" s="348">
        <v>10</v>
      </c>
      <c r="AD231" s="348">
        <v>2015</v>
      </c>
      <c r="AE231" s="349">
        <f t="shared" si="72"/>
        <v>42304</v>
      </c>
      <c r="AF231" s="348" t="s">
        <v>134</v>
      </c>
    </row>
    <row r="232" spans="3:32" s="334" customFormat="1" x14ac:dyDescent="0.25">
      <c r="C232" s="346"/>
      <c r="G232" s="346"/>
      <c r="K232" s="346"/>
      <c r="O232" s="346"/>
      <c r="S232" s="346"/>
      <c r="W232" s="346"/>
      <c r="AB232" s="348">
        <f t="shared" si="77"/>
        <v>28</v>
      </c>
      <c r="AC232" s="348">
        <v>10</v>
      </c>
      <c r="AD232" s="348">
        <v>2015</v>
      </c>
      <c r="AE232" s="349">
        <f t="shared" si="72"/>
        <v>42305</v>
      </c>
      <c r="AF232" s="348" t="s">
        <v>134</v>
      </c>
    </row>
    <row r="233" spans="3:32" s="334" customFormat="1" x14ac:dyDescent="0.25">
      <c r="C233" s="346"/>
      <c r="G233" s="346"/>
      <c r="K233" s="346"/>
      <c r="O233" s="346"/>
      <c r="S233" s="346"/>
      <c r="W233" s="346"/>
      <c r="AB233" s="348">
        <f t="shared" si="77"/>
        <v>29</v>
      </c>
      <c r="AC233" s="348">
        <v>10</v>
      </c>
      <c r="AD233" s="348">
        <v>2015</v>
      </c>
      <c r="AE233" s="349">
        <f t="shared" si="72"/>
        <v>42306</v>
      </c>
      <c r="AF233" s="348" t="s">
        <v>134</v>
      </c>
    </row>
    <row r="234" spans="3:32" s="334" customFormat="1" x14ac:dyDescent="0.25">
      <c r="C234" s="346"/>
      <c r="G234" s="346"/>
      <c r="K234" s="346"/>
      <c r="O234" s="346"/>
      <c r="S234" s="346"/>
      <c r="W234" s="346"/>
      <c r="AB234" s="348">
        <f t="shared" si="77"/>
        <v>30</v>
      </c>
      <c r="AC234" s="348">
        <v>10</v>
      </c>
      <c r="AD234" s="348">
        <v>2015</v>
      </c>
      <c r="AE234" s="349">
        <f t="shared" si="72"/>
        <v>42307</v>
      </c>
      <c r="AF234" s="348" t="s">
        <v>134</v>
      </c>
    </row>
    <row r="235" spans="3:32" s="334" customFormat="1" x14ac:dyDescent="0.25">
      <c r="C235" s="346"/>
      <c r="G235" s="346"/>
      <c r="K235" s="346"/>
      <c r="O235" s="346"/>
      <c r="S235" s="346"/>
      <c r="W235" s="346"/>
      <c r="AB235" s="348">
        <f>AB234+1</f>
        <v>31</v>
      </c>
      <c r="AC235" s="348">
        <v>10</v>
      </c>
      <c r="AD235" s="348">
        <v>2015</v>
      </c>
      <c r="AE235" s="349">
        <f t="shared" si="72"/>
        <v>42308</v>
      </c>
      <c r="AF235" s="348" t="s">
        <v>134</v>
      </c>
    </row>
    <row r="236" spans="3:32" s="334" customFormat="1" x14ac:dyDescent="0.25">
      <c r="C236" s="346"/>
      <c r="G236" s="346"/>
      <c r="K236" s="346"/>
      <c r="O236" s="346"/>
      <c r="S236" s="346"/>
      <c r="W236" s="346"/>
      <c r="AB236" s="348">
        <f t="shared" ref="AB236" si="78">AB235+1</f>
        <v>32</v>
      </c>
      <c r="AC236" s="348">
        <v>10</v>
      </c>
      <c r="AD236" s="348">
        <v>2015</v>
      </c>
      <c r="AE236" s="349">
        <f t="shared" si="72"/>
        <v>42309</v>
      </c>
      <c r="AF236" s="348" t="s">
        <v>134</v>
      </c>
    </row>
    <row r="237" spans="3:32" s="334" customFormat="1" x14ac:dyDescent="0.25">
      <c r="C237" s="346"/>
      <c r="G237" s="346"/>
      <c r="K237" s="346"/>
      <c r="O237" s="346"/>
      <c r="S237" s="346"/>
      <c r="W237" s="346"/>
      <c r="AB237" s="348">
        <v>19</v>
      </c>
      <c r="AC237" s="348">
        <v>12</v>
      </c>
      <c r="AD237" s="348">
        <v>2015</v>
      </c>
      <c r="AE237" s="349">
        <f t="shared" si="72"/>
        <v>42357</v>
      </c>
      <c r="AF237" s="348" t="s">
        <v>134</v>
      </c>
    </row>
    <row r="238" spans="3:32" s="334" customFormat="1" x14ac:dyDescent="0.25">
      <c r="C238" s="346"/>
      <c r="G238" s="346"/>
      <c r="K238" s="346"/>
      <c r="O238" s="346"/>
      <c r="S238" s="346"/>
      <c r="W238" s="346"/>
      <c r="AB238" s="348">
        <f>AB237+1</f>
        <v>20</v>
      </c>
      <c r="AC238" s="348">
        <v>12</v>
      </c>
      <c r="AD238" s="348">
        <v>2015</v>
      </c>
      <c r="AE238" s="349">
        <f t="shared" si="72"/>
        <v>42358</v>
      </c>
      <c r="AF238" s="348" t="s">
        <v>134</v>
      </c>
    </row>
    <row r="239" spans="3:32" s="334" customFormat="1" x14ac:dyDescent="0.25">
      <c r="C239" s="346"/>
      <c r="G239" s="346"/>
      <c r="K239" s="346"/>
      <c r="O239" s="346"/>
      <c r="S239" s="346"/>
      <c r="W239" s="346"/>
      <c r="AB239" s="348">
        <f t="shared" ref="AB239:AB249" si="79">AB238+1</f>
        <v>21</v>
      </c>
      <c r="AC239" s="348">
        <v>12</v>
      </c>
      <c r="AD239" s="348">
        <v>2015</v>
      </c>
      <c r="AE239" s="349">
        <f t="shared" si="72"/>
        <v>42359</v>
      </c>
      <c r="AF239" s="348" t="s">
        <v>134</v>
      </c>
    </row>
    <row r="240" spans="3:32" s="334" customFormat="1" x14ac:dyDescent="0.25">
      <c r="C240" s="346"/>
      <c r="G240" s="346"/>
      <c r="K240" s="346"/>
      <c r="O240" s="346"/>
      <c r="S240" s="346"/>
      <c r="W240" s="346"/>
      <c r="AB240" s="348">
        <f t="shared" si="79"/>
        <v>22</v>
      </c>
      <c r="AC240" s="348">
        <v>12</v>
      </c>
      <c r="AD240" s="348">
        <v>2015</v>
      </c>
      <c r="AE240" s="349">
        <f t="shared" si="72"/>
        <v>42360</v>
      </c>
      <c r="AF240" s="348" t="s">
        <v>134</v>
      </c>
    </row>
    <row r="241" spans="3:32" s="334" customFormat="1" x14ac:dyDescent="0.25">
      <c r="C241" s="346"/>
      <c r="G241" s="346"/>
      <c r="K241" s="346"/>
      <c r="O241" s="346"/>
      <c r="S241" s="346"/>
      <c r="W241" s="346"/>
      <c r="AB241" s="348">
        <f t="shared" si="79"/>
        <v>23</v>
      </c>
      <c r="AC241" s="348">
        <v>12</v>
      </c>
      <c r="AD241" s="348">
        <v>2015</v>
      </c>
      <c r="AE241" s="349">
        <f t="shared" si="72"/>
        <v>42361</v>
      </c>
      <c r="AF241" s="348" t="s">
        <v>134</v>
      </c>
    </row>
    <row r="242" spans="3:32" s="334" customFormat="1" x14ac:dyDescent="0.25">
      <c r="C242" s="346"/>
      <c r="G242" s="346"/>
      <c r="K242" s="346"/>
      <c r="O242" s="346"/>
      <c r="S242" s="346"/>
      <c r="W242" s="346"/>
      <c r="AB242" s="348">
        <f t="shared" si="79"/>
        <v>24</v>
      </c>
      <c r="AC242" s="348">
        <v>12</v>
      </c>
      <c r="AD242" s="348">
        <v>2015</v>
      </c>
      <c r="AE242" s="349">
        <f t="shared" si="72"/>
        <v>42362</v>
      </c>
      <c r="AF242" s="348" t="s">
        <v>134</v>
      </c>
    </row>
    <row r="243" spans="3:32" s="334" customFormat="1" x14ac:dyDescent="0.25">
      <c r="C243" s="346"/>
      <c r="G243" s="346"/>
      <c r="K243" s="346"/>
      <c r="O243" s="346"/>
      <c r="S243" s="346"/>
      <c r="W243" s="346"/>
      <c r="AB243" s="348">
        <f t="shared" si="79"/>
        <v>25</v>
      </c>
      <c r="AC243" s="348">
        <v>12</v>
      </c>
      <c r="AD243" s="348">
        <v>2015</v>
      </c>
      <c r="AE243" s="349">
        <f t="shared" si="72"/>
        <v>42363</v>
      </c>
      <c r="AF243" s="348" t="s">
        <v>134</v>
      </c>
    </row>
    <row r="244" spans="3:32" s="334" customFormat="1" x14ac:dyDescent="0.25">
      <c r="C244" s="346"/>
      <c r="G244" s="346"/>
      <c r="K244" s="346"/>
      <c r="O244" s="346"/>
      <c r="S244" s="346"/>
      <c r="W244" s="346"/>
      <c r="AB244" s="348">
        <f t="shared" si="79"/>
        <v>26</v>
      </c>
      <c r="AC244" s="348">
        <v>12</v>
      </c>
      <c r="AD244" s="348">
        <v>2015</v>
      </c>
      <c r="AE244" s="349">
        <f t="shared" si="72"/>
        <v>42364</v>
      </c>
      <c r="AF244" s="348" t="s">
        <v>134</v>
      </c>
    </row>
    <row r="245" spans="3:32" s="334" customFormat="1" x14ac:dyDescent="0.25">
      <c r="C245" s="346"/>
      <c r="G245" s="346"/>
      <c r="K245" s="346"/>
      <c r="O245" s="346"/>
      <c r="S245" s="346"/>
      <c r="W245" s="346"/>
      <c r="AB245" s="348">
        <f t="shared" si="79"/>
        <v>27</v>
      </c>
      <c r="AC245" s="348">
        <v>12</v>
      </c>
      <c r="AD245" s="348">
        <v>2015</v>
      </c>
      <c r="AE245" s="349">
        <f t="shared" si="72"/>
        <v>42365</v>
      </c>
      <c r="AF245" s="348" t="s">
        <v>134</v>
      </c>
    </row>
    <row r="246" spans="3:32" s="334" customFormat="1" x14ac:dyDescent="0.25">
      <c r="C246" s="346"/>
      <c r="G246" s="346"/>
      <c r="K246" s="346"/>
      <c r="O246" s="346"/>
      <c r="S246" s="346"/>
      <c r="W246" s="346"/>
      <c r="AB246" s="348">
        <f t="shared" si="79"/>
        <v>28</v>
      </c>
      <c r="AC246" s="348">
        <v>12</v>
      </c>
      <c r="AD246" s="348">
        <v>2015</v>
      </c>
      <c r="AE246" s="349">
        <f t="shared" si="72"/>
        <v>42366</v>
      </c>
      <c r="AF246" s="348" t="s">
        <v>134</v>
      </c>
    </row>
    <row r="247" spans="3:32" s="334" customFormat="1" x14ac:dyDescent="0.25">
      <c r="C247" s="346"/>
      <c r="G247" s="346"/>
      <c r="K247" s="346"/>
      <c r="O247" s="346"/>
      <c r="S247" s="346"/>
      <c r="W247" s="346"/>
      <c r="AB247" s="348">
        <f t="shared" si="79"/>
        <v>29</v>
      </c>
      <c r="AC247" s="348">
        <v>12</v>
      </c>
      <c r="AD247" s="348">
        <v>2015</v>
      </c>
      <c r="AE247" s="349">
        <f t="shared" si="72"/>
        <v>42367</v>
      </c>
      <c r="AF247" s="348" t="s">
        <v>134</v>
      </c>
    </row>
    <row r="248" spans="3:32" s="334" customFormat="1" x14ac:dyDescent="0.25">
      <c r="C248" s="346"/>
      <c r="G248" s="346"/>
      <c r="K248" s="346"/>
      <c r="O248" s="346"/>
      <c r="S248" s="346"/>
      <c r="W248" s="346"/>
      <c r="AB248" s="348">
        <f t="shared" si="79"/>
        <v>30</v>
      </c>
      <c r="AC248" s="348">
        <v>12</v>
      </c>
      <c r="AD248" s="348">
        <v>2015</v>
      </c>
      <c r="AE248" s="349">
        <f t="shared" si="72"/>
        <v>42368</v>
      </c>
      <c r="AF248" s="348" t="s">
        <v>134</v>
      </c>
    </row>
    <row r="249" spans="3:32" s="334" customFormat="1" x14ac:dyDescent="0.25">
      <c r="C249" s="346"/>
      <c r="G249" s="346"/>
      <c r="K249" s="346"/>
      <c r="O249" s="346"/>
      <c r="S249" s="346"/>
      <c r="W249" s="346"/>
      <c r="AB249" s="348">
        <f t="shared" si="79"/>
        <v>31</v>
      </c>
      <c r="AC249" s="348">
        <v>12</v>
      </c>
      <c r="AD249" s="348">
        <v>2015</v>
      </c>
      <c r="AE249" s="349">
        <f t="shared" si="72"/>
        <v>42369</v>
      </c>
      <c r="AF249" s="348" t="s">
        <v>134</v>
      </c>
    </row>
    <row r="250" spans="3:32" s="334" customFormat="1" x14ac:dyDescent="0.25">
      <c r="C250" s="346"/>
      <c r="G250" s="346"/>
      <c r="K250" s="346"/>
      <c r="O250" s="346"/>
      <c r="S250" s="346"/>
      <c r="W250" s="346"/>
      <c r="AB250" s="348">
        <v>2</v>
      </c>
      <c r="AC250" s="348">
        <v>1</v>
      </c>
      <c r="AD250" s="348">
        <v>2016</v>
      </c>
      <c r="AE250" s="349">
        <f>IF(ISERROR(DATE(AD250,AC250,AB250)), " ", DATE(AD250,AC250,AB250))</f>
        <v>42371</v>
      </c>
      <c r="AF250" s="348" t="s">
        <v>134</v>
      </c>
    </row>
    <row r="251" spans="3:32" s="334" customFormat="1" x14ac:dyDescent="0.25">
      <c r="C251" s="346"/>
      <c r="G251" s="346"/>
      <c r="K251" s="346"/>
      <c r="O251" s="346"/>
      <c r="S251" s="346"/>
      <c r="W251" s="346"/>
      <c r="AB251" s="348">
        <f>AB250+1</f>
        <v>3</v>
      </c>
      <c r="AC251" s="348">
        <v>1</v>
      </c>
      <c r="AD251" s="348">
        <v>2016</v>
      </c>
      <c r="AE251" s="349">
        <f>IF(ISERROR(DATE(AD251,AC251,AB251)), " ", DATE(AD251,AC251,AB251))</f>
        <v>42372</v>
      </c>
      <c r="AF251" s="348" t="s">
        <v>134</v>
      </c>
    </row>
    <row r="252" spans="3:32" s="334" customFormat="1" x14ac:dyDescent="0.25">
      <c r="C252" s="346"/>
      <c r="G252" s="346"/>
      <c r="K252" s="346"/>
      <c r="O252" s="346"/>
      <c r="S252" s="346"/>
      <c r="W252" s="346"/>
      <c r="AB252" s="348">
        <v>17</v>
      </c>
      <c r="AC252" s="348">
        <v>12</v>
      </c>
      <c r="AD252" s="348">
        <v>2016</v>
      </c>
      <c r="AE252" s="349">
        <f>IF(ISERROR(DATE(AD252,AC252,AB252)), " ", DATE(AD252,AC252,AB252))</f>
        <v>42721</v>
      </c>
      <c r="AF252" s="348" t="s">
        <v>134</v>
      </c>
    </row>
    <row r="253" spans="3:32" s="334" customFormat="1" x14ac:dyDescent="0.25">
      <c r="C253" s="346"/>
      <c r="G253" s="346"/>
      <c r="K253" s="346"/>
      <c r="O253" s="346"/>
      <c r="S253" s="346"/>
      <c r="W253" s="346"/>
      <c r="AB253" s="348">
        <f>AB252+1</f>
        <v>18</v>
      </c>
      <c r="AC253" s="348">
        <v>12</v>
      </c>
      <c r="AD253" s="348">
        <v>2016</v>
      </c>
      <c r="AE253" s="349">
        <f t="shared" ref="AE253:AE316" si="80">IF(ISERROR(DATE(AD253,AC253,AB253)), " ", DATE(AD253,AC253,AB253))</f>
        <v>42722</v>
      </c>
      <c r="AF253" s="348" t="s">
        <v>134</v>
      </c>
    </row>
    <row r="254" spans="3:32" s="334" customFormat="1" x14ac:dyDescent="0.25">
      <c r="C254" s="346"/>
      <c r="G254" s="346"/>
      <c r="K254" s="346"/>
      <c r="O254" s="346"/>
      <c r="S254" s="346"/>
      <c r="W254" s="346"/>
      <c r="AB254" s="348">
        <f t="shared" ref="AB254:AB265" si="81">AB253+1</f>
        <v>19</v>
      </c>
      <c r="AC254" s="348">
        <v>12</v>
      </c>
      <c r="AD254" s="348">
        <v>2016</v>
      </c>
      <c r="AE254" s="349">
        <f t="shared" si="80"/>
        <v>42723</v>
      </c>
      <c r="AF254" s="348" t="s">
        <v>134</v>
      </c>
    </row>
    <row r="255" spans="3:32" s="334" customFormat="1" x14ac:dyDescent="0.25">
      <c r="C255" s="346"/>
      <c r="G255" s="346"/>
      <c r="K255" s="346"/>
      <c r="O255" s="346"/>
      <c r="S255" s="346"/>
      <c r="W255" s="346"/>
      <c r="AB255" s="348">
        <f t="shared" si="81"/>
        <v>20</v>
      </c>
      <c r="AC255" s="348">
        <v>12</v>
      </c>
      <c r="AD255" s="348">
        <v>2016</v>
      </c>
      <c r="AE255" s="349">
        <f t="shared" si="80"/>
        <v>42724</v>
      </c>
      <c r="AF255" s="348" t="s">
        <v>134</v>
      </c>
    </row>
    <row r="256" spans="3:32" s="334" customFormat="1" x14ac:dyDescent="0.25">
      <c r="C256" s="346"/>
      <c r="G256" s="346"/>
      <c r="K256" s="346"/>
      <c r="O256" s="346"/>
      <c r="S256" s="346"/>
      <c r="W256" s="346"/>
      <c r="AB256" s="348">
        <f t="shared" si="81"/>
        <v>21</v>
      </c>
      <c r="AC256" s="348">
        <v>12</v>
      </c>
      <c r="AD256" s="348">
        <v>2016</v>
      </c>
      <c r="AE256" s="349">
        <f t="shared" si="80"/>
        <v>42725</v>
      </c>
      <c r="AF256" s="348" t="s">
        <v>134</v>
      </c>
    </row>
    <row r="257" spans="3:32" s="334" customFormat="1" x14ac:dyDescent="0.25">
      <c r="C257" s="346"/>
      <c r="G257" s="346"/>
      <c r="K257" s="346"/>
      <c r="O257" s="346"/>
      <c r="S257" s="346"/>
      <c r="W257" s="346"/>
      <c r="AB257" s="348">
        <f t="shared" si="81"/>
        <v>22</v>
      </c>
      <c r="AC257" s="348">
        <v>12</v>
      </c>
      <c r="AD257" s="348">
        <v>2016</v>
      </c>
      <c r="AE257" s="349">
        <f t="shared" si="80"/>
        <v>42726</v>
      </c>
      <c r="AF257" s="348" t="s">
        <v>134</v>
      </c>
    </row>
    <row r="258" spans="3:32" s="334" customFormat="1" x14ac:dyDescent="0.25">
      <c r="C258" s="346"/>
      <c r="G258" s="346"/>
      <c r="K258" s="346"/>
      <c r="O258" s="346"/>
      <c r="S258" s="346"/>
      <c r="W258" s="346"/>
      <c r="AB258" s="348">
        <f t="shared" si="81"/>
        <v>23</v>
      </c>
      <c r="AC258" s="348">
        <v>12</v>
      </c>
      <c r="AD258" s="348">
        <v>2016</v>
      </c>
      <c r="AE258" s="349">
        <f t="shared" si="80"/>
        <v>42727</v>
      </c>
      <c r="AF258" s="348" t="s">
        <v>134</v>
      </c>
    </row>
    <row r="259" spans="3:32" s="334" customFormat="1" x14ac:dyDescent="0.25">
      <c r="C259" s="346"/>
      <c r="G259" s="346"/>
      <c r="K259" s="346"/>
      <c r="O259" s="346"/>
      <c r="S259" s="346"/>
      <c r="W259" s="346"/>
      <c r="AB259" s="348">
        <f t="shared" si="81"/>
        <v>24</v>
      </c>
      <c r="AC259" s="348">
        <v>12</v>
      </c>
      <c r="AD259" s="348">
        <v>2016</v>
      </c>
      <c r="AE259" s="349">
        <f t="shared" si="80"/>
        <v>42728</v>
      </c>
      <c r="AF259" s="348" t="s">
        <v>134</v>
      </c>
    </row>
    <row r="260" spans="3:32" s="334" customFormat="1" x14ac:dyDescent="0.25">
      <c r="C260" s="346"/>
      <c r="G260" s="346"/>
      <c r="K260" s="346"/>
      <c r="O260" s="346"/>
      <c r="S260" s="346"/>
      <c r="W260" s="346"/>
      <c r="AB260" s="348">
        <f t="shared" si="81"/>
        <v>25</v>
      </c>
      <c r="AC260" s="348">
        <v>12</v>
      </c>
      <c r="AD260" s="348">
        <v>2016</v>
      </c>
      <c r="AE260" s="349">
        <f t="shared" si="80"/>
        <v>42729</v>
      </c>
      <c r="AF260" s="348" t="s">
        <v>134</v>
      </c>
    </row>
    <row r="261" spans="3:32" s="334" customFormat="1" x14ac:dyDescent="0.25">
      <c r="C261" s="346"/>
      <c r="G261" s="346"/>
      <c r="K261" s="346"/>
      <c r="O261" s="346"/>
      <c r="S261" s="346"/>
      <c r="W261" s="346"/>
      <c r="AB261" s="348">
        <f t="shared" si="81"/>
        <v>26</v>
      </c>
      <c r="AC261" s="348">
        <v>12</v>
      </c>
      <c r="AD261" s="348">
        <v>2016</v>
      </c>
      <c r="AE261" s="349">
        <f t="shared" si="80"/>
        <v>42730</v>
      </c>
      <c r="AF261" s="348" t="s">
        <v>134</v>
      </c>
    </row>
    <row r="262" spans="3:32" s="334" customFormat="1" x14ac:dyDescent="0.25">
      <c r="C262" s="346"/>
      <c r="G262" s="346"/>
      <c r="K262" s="346"/>
      <c r="O262" s="346"/>
      <c r="S262" s="346"/>
      <c r="W262" s="346"/>
      <c r="AB262" s="348">
        <f t="shared" si="81"/>
        <v>27</v>
      </c>
      <c r="AC262" s="348">
        <v>12</v>
      </c>
      <c r="AD262" s="348">
        <v>2016</v>
      </c>
      <c r="AE262" s="349">
        <f t="shared" si="80"/>
        <v>42731</v>
      </c>
      <c r="AF262" s="348" t="s">
        <v>134</v>
      </c>
    </row>
    <row r="263" spans="3:32" s="334" customFormat="1" x14ac:dyDescent="0.25">
      <c r="C263" s="346"/>
      <c r="G263" s="346"/>
      <c r="K263" s="346"/>
      <c r="O263" s="346"/>
      <c r="S263" s="346"/>
      <c r="W263" s="346"/>
      <c r="AB263" s="348">
        <f t="shared" si="81"/>
        <v>28</v>
      </c>
      <c r="AC263" s="348">
        <v>12</v>
      </c>
      <c r="AD263" s="348">
        <v>2016</v>
      </c>
      <c r="AE263" s="349">
        <f t="shared" si="80"/>
        <v>42732</v>
      </c>
      <c r="AF263" s="348" t="s">
        <v>134</v>
      </c>
    </row>
    <row r="264" spans="3:32" s="334" customFormat="1" x14ac:dyDescent="0.25">
      <c r="C264" s="346"/>
      <c r="G264" s="346"/>
      <c r="K264" s="346"/>
      <c r="O264" s="346"/>
      <c r="S264" s="346"/>
      <c r="W264" s="346"/>
      <c r="AB264" s="348">
        <f t="shared" si="81"/>
        <v>29</v>
      </c>
      <c r="AC264" s="348">
        <v>12</v>
      </c>
      <c r="AD264" s="348">
        <v>2016</v>
      </c>
      <c r="AE264" s="349">
        <f t="shared" si="80"/>
        <v>42733</v>
      </c>
      <c r="AF264" s="348" t="s">
        <v>134</v>
      </c>
    </row>
    <row r="265" spans="3:32" s="334" customFormat="1" x14ac:dyDescent="0.25">
      <c r="C265" s="346"/>
      <c r="G265" s="346"/>
      <c r="K265" s="346"/>
      <c r="O265" s="346"/>
      <c r="S265" s="346"/>
      <c r="W265" s="346"/>
      <c r="AB265" s="348">
        <f t="shared" si="81"/>
        <v>30</v>
      </c>
      <c r="AC265" s="348">
        <v>12</v>
      </c>
      <c r="AD265" s="348">
        <v>2016</v>
      </c>
      <c r="AE265" s="349">
        <f t="shared" si="80"/>
        <v>42734</v>
      </c>
      <c r="AF265" s="348" t="s">
        <v>134</v>
      </c>
    </row>
    <row r="266" spans="3:32" s="334" customFormat="1" x14ac:dyDescent="0.25">
      <c r="C266" s="346"/>
      <c r="G266" s="346"/>
      <c r="K266" s="346"/>
      <c r="O266" s="346"/>
      <c r="S266" s="346"/>
      <c r="W266" s="346"/>
      <c r="AB266" s="348">
        <f>AB265+1</f>
        <v>31</v>
      </c>
      <c r="AC266" s="348">
        <v>12</v>
      </c>
      <c r="AD266" s="348">
        <v>2016</v>
      </c>
      <c r="AE266" s="349">
        <f t="shared" si="80"/>
        <v>42735</v>
      </c>
      <c r="AF266" s="348" t="s">
        <v>134</v>
      </c>
    </row>
    <row r="267" spans="3:32" s="334" customFormat="1" x14ac:dyDescent="0.25">
      <c r="C267" s="346"/>
      <c r="G267" s="346"/>
      <c r="K267" s="346"/>
      <c r="O267" s="346"/>
      <c r="S267" s="346"/>
      <c r="W267" s="346"/>
      <c r="AB267" s="348">
        <v>2</v>
      </c>
      <c r="AC267" s="348">
        <v>1</v>
      </c>
      <c r="AD267" s="348">
        <v>2017</v>
      </c>
      <c r="AE267" s="349">
        <f t="shared" si="80"/>
        <v>42737</v>
      </c>
      <c r="AF267" s="348" t="s">
        <v>134</v>
      </c>
    </row>
    <row r="268" spans="3:32" s="334" customFormat="1" x14ac:dyDescent="0.25">
      <c r="C268" s="346"/>
      <c r="G268" s="346"/>
      <c r="K268" s="346"/>
      <c r="O268" s="346"/>
      <c r="S268" s="346"/>
      <c r="W268" s="346"/>
      <c r="AB268" s="348">
        <v>2</v>
      </c>
      <c r="AC268" s="348">
        <v>7</v>
      </c>
      <c r="AD268" s="348">
        <v>2016</v>
      </c>
      <c r="AE268" s="349">
        <f t="shared" si="80"/>
        <v>42553</v>
      </c>
      <c r="AF268" s="348" t="s">
        <v>134</v>
      </c>
    </row>
    <row r="269" spans="3:32" s="334" customFormat="1" x14ac:dyDescent="0.25">
      <c r="C269" s="346"/>
      <c r="G269" s="346"/>
      <c r="K269" s="346"/>
      <c r="O269" s="346"/>
      <c r="S269" s="346"/>
      <c r="W269" s="346"/>
      <c r="AB269" s="348">
        <f>AB268+1</f>
        <v>3</v>
      </c>
      <c r="AC269" s="348">
        <v>7</v>
      </c>
      <c r="AD269" s="348">
        <v>2016</v>
      </c>
      <c r="AE269" s="349">
        <f t="shared" si="80"/>
        <v>42554</v>
      </c>
      <c r="AF269" s="348" t="s">
        <v>134</v>
      </c>
    </row>
    <row r="270" spans="3:32" s="334" customFormat="1" x14ac:dyDescent="0.25">
      <c r="C270" s="346"/>
      <c r="G270" s="346"/>
      <c r="K270" s="346"/>
      <c r="O270" s="346"/>
      <c r="S270" s="346"/>
      <c r="W270" s="346"/>
      <c r="AB270" s="348">
        <f t="shared" ref="AB270:AB273" si="82">AB269+1</f>
        <v>4</v>
      </c>
      <c r="AC270" s="348">
        <v>7</v>
      </c>
      <c r="AD270" s="348">
        <v>2016</v>
      </c>
      <c r="AE270" s="349">
        <f t="shared" si="80"/>
        <v>42555</v>
      </c>
      <c r="AF270" s="348" t="s">
        <v>134</v>
      </c>
    </row>
    <row r="271" spans="3:32" s="334" customFormat="1" x14ac:dyDescent="0.25">
      <c r="C271" s="346"/>
      <c r="G271" s="346"/>
      <c r="K271" s="346"/>
      <c r="O271" s="346"/>
      <c r="S271" s="346"/>
      <c r="W271" s="346"/>
      <c r="AB271" s="348">
        <f t="shared" si="82"/>
        <v>5</v>
      </c>
      <c r="AC271" s="348">
        <v>7</v>
      </c>
      <c r="AD271" s="348">
        <v>2016</v>
      </c>
      <c r="AE271" s="349">
        <f t="shared" si="80"/>
        <v>42556</v>
      </c>
      <c r="AF271" s="348" t="s">
        <v>134</v>
      </c>
    </row>
    <row r="272" spans="3:32" s="334" customFormat="1" x14ac:dyDescent="0.25">
      <c r="C272" s="346"/>
      <c r="G272" s="346"/>
      <c r="K272" s="346"/>
      <c r="O272" s="346"/>
      <c r="S272" s="346"/>
      <c r="W272" s="346"/>
      <c r="AB272" s="348">
        <f t="shared" si="82"/>
        <v>6</v>
      </c>
      <c r="AC272" s="348">
        <v>7</v>
      </c>
      <c r="AD272" s="348">
        <v>2016</v>
      </c>
      <c r="AE272" s="349">
        <f t="shared" si="80"/>
        <v>42557</v>
      </c>
      <c r="AF272" s="348" t="s">
        <v>134</v>
      </c>
    </row>
    <row r="273" spans="3:32" s="334" customFormat="1" x14ac:dyDescent="0.25">
      <c r="C273" s="346"/>
      <c r="G273" s="346"/>
      <c r="K273" s="346"/>
      <c r="O273" s="346"/>
      <c r="S273" s="346"/>
      <c r="W273" s="346"/>
      <c r="AB273" s="348">
        <f t="shared" si="82"/>
        <v>7</v>
      </c>
      <c r="AC273" s="348">
        <v>7</v>
      </c>
      <c r="AD273" s="348">
        <v>2016</v>
      </c>
      <c r="AE273" s="349">
        <f t="shared" si="80"/>
        <v>42558</v>
      </c>
      <c r="AF273" s="348" t="s">
        <v>134</v>
      </c>
    </row>
    <row r="274" spans="3:32" s="334" customFormat="1" x14ac:dyDescent="0.25">
      <c r="C274" s="346"/>
      <c r="G274" s="346"/>
      <c r="K274" s="346"/>
      <c r="O274" s="346"/>
      <c r="S274" s="346"/>
      <c r="W274" s="346"/>
      <c r="AB274" s="348">
        <v>7</v>
      </c>
      <c r="AC274" s="348">
        <v>7</v>
      </c>
      <c r="AD274" s="348">
        <v>2017</v>
      </c>
      <c r="AE274" s="349">
        <f t="shared" si="80"/>
        <v>42923</v>
      </c>
      <c r="AF274" s="348" t="s">
        <v>134</v>
      </c>
    </row>
    <row r="275" spans="3:32" s="334" customFormat="1" x14ac:dyDescent="0.25">
      <c r="C275" s="346"/>
      <c r="G275" s="346"/>
      <c r="K275" s="346"/>
      <c r="O275" s="346"/>
      <c r="S275" s="346"/>
      <c r="W275" s="346"/>
      <c r="AB275" s="348">
        <v>6</v>
      </c>
      <c r="AC275" s="348">
        <v>7</v>
      </c>
      <c r="AD275" s="348">
        <v>2017</v>
      </c>
      <c r="AE275" s="349">
        <f t="shared" si="80"/>
        <v>42922</v>
      </c>
      <c r="AF275" s="348" t="s">
        <v>134</v>
      </c>
    </row>
    <row r="276" spans="3:32" s="334" customFormat="1" x14ac:dyDescent="0.25">
      <c r="C276" s="346"/>
      <c r="G276" s="346"/>
      <c r="K276" s="346"/>
      <c r="O276" s="346"/>
      <c r="S276" s="346"/>
      <c r="W276" s="346"/>
      <c r="AB276" s="335">
        <v>2</v>
      </c>
      <c r="AC276" s="335">
        <v>9</v>
      </c>
      <c r="AD276" s="335">
        <v>2013</v>
      </c>
      <c r="AE276" s="336">
        <f t="shared" si="80"/>
        <v>41519</v>
      </c>
      <c r="AF276" s="335" t="s">
        <v>149</v>
      </c>
    </row>
    <row r="277" spans="3:32" s="334" customFormat="1" x14ac:dyDescent="0.25">
      <c r="C277" s="346"/>
      <c r="G277" s="346"/>
      <c r="K277" s="346"/>
      <c r="O277" s="346"/>
      <c r="S277" s="346"/>
      <c r="W277" s="346"/>
      <c r="AB277" s="335">
        <v>28</v>
      </c>
      <c r="AC277" s="335">
        <v>8</v>
      </c>
      <c r="AD277" s="335">
        <v>2015</v>
      </c>
      <c r="AE277" s="336">
        <f t="shared" si="80"/>
        <v>42244</v>
      </c>
      <c r="AF277" s="335" t="s">
        <v>149</v>
      </c>
    </row>
    <row r="278" spans="3:32" s="334" customFormat="1" x14ac:dyDescent="0.25">
      <c r="C278" s="346"/>
      <c r="G278" s="346"/>
      <c r="K278" s="346"/>
      <c r="O278" s="346"/>
      <c r="S278" s="346"/>
      <c r="W278" s="346"/>
      <c r="AB278" s="335">
        <v>31</v>
      </c>
      <c r="AC278" s="335">
        <v>8</v>
      </c>
      <c r="AD278" s="335">
        <v>2016</v>
      </c>
      <c r="AE278" s="336">
        <f t="shared" si="80"/>
        <v>42613</v>
      </c>
      <c r="AF278" s="335" t="s">
        <v>149</v>
      </c>
    </row>
    <row r="279" spans="3:32" s="334" customFormat="1" x14ac:dyDescent="0.25">
      <c r="C279" s="346"/>
      <c r="G279" s="346"/>
      <c r="K279" s="346"/>
      <c r="O279" s="346"/>
      <c r="S279" s="346"/>
      <c r="W279" s="346"/>
      <c r="AB279" s="335">
        <v>19</v>
      </c>
      <c r="AC279" s="335">
        <v>10</v>
      </c>
      <c r="AD279" s="335">
        <v>2013</v>
      </c>
      <c r="AE279" s="336">
        <f t="shared" si="80"/>
        <v>41566</v>
      </c>
      <c r="AF279" s="335" t="s">
        <v>134</v>
      </c>
    </row>
    <row r="280" spans="3:32" s="334" customFormat="1" x14ac:dyDescent="0.25">
      <c r="C280" s="346"/>
      <c r="G280" s="346"/>
      <c r="K280" s="346"/>
      <c r="O280" s="346"/>
      <c r="S280" s="346"/>
      <c r="W280" s="346"/>
      <c r="AB280" s="335">
        <f>AB279+1</f>
        <v>20</v>
      </c>
      <c r="AC280" s="335">
        <v>10</v>
      </c>
      <c r="AD280" s="335">
        <v>2013</v>
      </c>
      <c r="AE280" s="336">
        <f t="shared" si="80"/>
        <v>41567</v>
      </c>
      <c r="AF280" s="335" t="s">
        <v>134</v>
      </c>
    </row>
    <row r="281" spans="3:32" s="334" customFormat="1" x14ac:dyDescent="0.25">
      <c r="C281" s="346"/>
      <c r="G281" s="346"/>
      <c r="K281" s="346"/>
      <c r="O281" s="346"/>
      <c r="S281" s="346"/>
      <c r="W281" s="346"/>
      <c r="AB281" s="335">
        <f t="shared" ref="AB281:AB288" si="83">AB280+1</f>
        <v>21</v>
      </c>
      <c r="AC281" s="335">
        <v>10</v>
      </c>
      <c r="AD281" s="335">
        <v>2013</v>
      </c>
      <c r="AE281" s="336">
        <f t="shared" si="80"/>
        <v>41568</v>
      </c>
      <c r="AF281" s="335" t="s">
        <v>134</v>
      </c>
    </row>
    <row r="282" spans="3:32" s="334" customFormat="1" x14ac:dyDescent="0.25">
      <c r="C282" s="346"/>
      <c r="G282" s="346"/>
      <c r="K282" s="346"/>
      <c r="O282" s="346"/>
      <c r="S282" s="346"/>
      <c r="W282" s="346"/>
      <c r="AB282" s="335">
        <f t="shared" si="83"/>
        <v>22</v>
      </c>
      <c r="AC282" s="335">
        <v>10</v>
      </c>
      <c r="AD282" s="335">
        <v>2013</v>
      </c>
      <c r="AE282" s="336">
        <f t="shared" si="80"/>
        <v>41569</v>
      </c>
      <c r="AF282" s="335" t="s">
        <v>134</v>
      </c>
    </row>
    <row r="283" spans="3:32" s="334" customFormat="1" x14ac:dyDescent="0.25">
      <c r="C283" s="346"/>
      <c r="G283" s="346"/>
      <c r="K283" s="346"/>
      <c r="O283" s="346"/>
      <c r="S283" s="346"/>
      <c r="W283" s="346"/>
      <c r="AB283" s="335">
        <f t="shared" si="83"/>
        <v>23</v>
      </c>
      <c r="AC283" s="335">
        <v>10</v>
      </c>
      <c r="AD283" s="335">
        <v>2013</v>
      </c>
      <c r="AE283" s="336">
        <f t="shared" si="80"/>
        <v>41570</v>
      </c>
      <c r="AF283" s="335" t="s">
        <v>134</v>
      </c>
    </row>
    <row r="284" spans="3:32" s="334" customFormat="1" x14ac:dyDescent="0.25">
      <c r="C284" s="346"/>
      <c r="G284" s="346"/>
      <c r="K284" s="346"/>
      <c r="O284" s="346"/>
      <c r="S284" s="346"/>
      <c r="W284" s="346"/>
      <c r="AB284" s="335">
        <f t="shared" si="83"/>
        <v>24</v>
      </c>
      <c r="AC284" s="335">
        <v>10</v>
      </c>
      <c r="AD284" s="335">
        <v>2013</v>
      </c>
      <c r="AE284" s="336">
        <f t="shared" si="80"/>
        <v>41571</v>
      </c>
      <c r="AF284" s="335" t="s">
        <v>134</v>
      </c>
    </row>
    <row r="285" spans="3:32" s="334" customFormat="1" x14ac:dyDescent="0.25">
      <c r="C285" s="346"/>
      <c r="G285" s="346"/>
      <c r="K285" s="346"/>
      <c r="O285" s="346"/>
      <c r="S285" s="346"/>
      <c r="W285" s="346"/>
      <c r="AB285" s="335">
        <f t="shared" si="83"/>
        <v>25</v>
      </c>
      <c r="AC285" s="335">
        <v>10</v>
      </c>
      <c r="AD285" s="335">
        <v>2013</v>
      </c>
      <c r="AE285" s="336">
        <f t="shared" si="80"/>
        <v>41572</v>
      </c>
      <c r="AF285" s="335" t="s">
        <v>134</v>
      </c>
    </row>
    <row r="286" spans="3:32" s="334" customFormat="1" x14ac:dyDescent="0.25">
      <c r="C286" s="346"/>
      <c r="G286" s="346"/>
      <c r="K286" s="346"/>
      <c r="O286" s="346"/>
      <c r="S286" s="346"/>
      <c r="W286" s="346"/>
      <c r="AB286" s="335">
        <f t="shared" si="83"/>
        <v>26</v>
      </c>
      <c r="AC286" s="335">
        <v>10</v>
      </c>
      <c r="AD286" s="335">
        <v>2013</v>
      </c>
      <c r="AE286" s="336">
        <f t="shared" si="80"/>
        <v>41573</v>
      </c>
      <c r="AF286" s="335" t="s">
        <v>134</v>
      </c>
    </row>
    <row r="287" spans="3:32" s="334" customFormat="1" x14ac:dyDescent="0.25">
      <c r="C287" s="346"/>
      <c r="G287" s="346"/>
      <c r="K287" s="346"/>
      <c r="O287" s="346"/>
      <c r="S287" s="346"/>
      <c r="W287" s="346"/>
      <c r="AB287" s="335">
        <f t="shared" si="83"/>
        <v>27</v>
      </c>
      <c r="AC287" s="335">
        <v>10</v>
      </c>
      <c r="AD287" s="335">
        <v>2013</v>
      </c>
      <c r="AE287" s="336">
        <f t="shared" si="80"/>
        <v>41574</v>
      </c>
      <c r="AF287" s="335" t="s">
        <v>134</v>
      </c>
    </row>
    <row r="288" spans="3:32" s="334" customFormat="1" x14ac:dyDescent="0.25">
      <c r="C288" s="346"/>
      <c r="G288" s="346"/>
      <c r="K288" s="346"/>
      <c r="O288" s="346"/>
      <c r="S288" s="346"/>
      <c r="W288" s="346"/>
      <c r="AB288" s="335">
        <f t="shared" si="83"/>
        <v>28</v>
      </c>
      <c r="AC288" s="335">
        <v>10</v>
      </c>
      <c r="AD288" s="335">
        <v>2013</v>
      </c>
      <c r="AE288" s="336">
        <f t="shared" si="80"/>
        <v>41575</v>
      </c>
      <c r="AF288" s="335" t="s">
        <v>134</v>
      </c>
    </row>
    <row r="289" spans="3:32" s="334" customFormat="1" x14ac:dyDescent="0.25">
      <c r="C289" s="346"/>
      <c r="G289" s="346"/>
      <c r="K289" s="346"/>
      <c r="O289" s="346"/>
      <c r="S289" s="346"/>
      <c r="W289" s="346"/>
      <c r="AB289" s="335">
        <f>AB288+1</f>
        <v>29</v>
      </c>
      <c r="AC289" s="335">
        <v>10</v>
      </c>
      <c r="AD289" s="335">
        <v>2013</v>
      </c>
      <c r="AE289" s="336">
        <f t="shared" si="80"/>
        <v>41576</v>
      </c>
      <c r="AF289" s="335" t="s">
        <v>134</v>
      </c>
    </row>
    <row r="290" spans="3:32" s="334" customFormat="1" x14ac:dyDescent="0.25">
      <c r="C290" s="346"/>
      <c r="G290" s="346"/>
      <c r="K290" s="346"/>
      <c r="O290" s="346"/>
      <c r="S290" s="346"/>
      <c r="W290" s="346"/>
      <c r="AB290" s="335">
        <f t="shared" ref="AB290:AB291" si="84">AB289+1</f>
        <v>30</v>
      </c>
      <c r="AC290" s="335">
        <v>10</v>
      </c>
      <c r="AD290" s="335">
        <v>2013</v>
      </c>
      <c r="AE290" s="336">
        <f t="shared" si="80"/>
        <v>41577</v>
      </c>
      <c r="AF290" s="335" t="s">
        <v>134</v>
      </c>
    </row>
    <row r="291" spans="3:32" s="334" customFormat="1" x14ac:dyDescent="0.25">
      <c r="C291" s="346"/>
      <c r="G291" s="346"/>
      <c r="K291" s="346"/>
      <c r="O291" s="346"/>
      <c r="S291" s="346"/>
      <c r="W291" s="346"/>
      <c r="AB291" s="335">
        <f t="shared" si="84"/>
        <v>31</v>
      </c>
      <c r="AC291" s="335">
        <v>10</v>
      </c>
      <c r="AD291" s="335">
        <v>2013</v>
      </c>
      <c r="AE291" s="336">
        <f t="shared" si="80"/>
        <v>41578</v>
      </c>
      <c r="AF291" s="335" t="s">
        <v>134</v>
      </c>
    </row>
    <row r="292" spans="3:32" s="334" customFormat="1" x14ac:dyDescent="0.25">
      <c r="C292" s="346"/>
      <c r="G292" s="346"/>
      <c r="K292" s="346"/>
      <c r="O292" s="346"/>
      <c r="S292" s="346"/>
      <c r="W292" s="346"/>
      <c r="AB292" s="335">
        <f>AB291+1</f>
        <v>32</v>
      </c>
      <c r="AC292" s="335">
        <v>10</v>
      </c>
      <c r="AD292" s="335">
        <v>2013</v>
      </c>
      <c r="AE292" s="336">
        <f t="shared" si="80"/>
        <v>41579</v>
      </c>
      <c r="AF292" s="335" t="s">
        <v>134</v>
      </c>
    </row>
    <row r="293" spans="3:32" s="334" customFormat="1" x14ac:dyDescent="0.25">
      <c r="C293" s="346"/>
      <c r="G293" s="346"/>
      <c r="K293" s="346"/>
      <c r="O293" s="346"/>
      <c r="S293" s="346"/>
      <c r="W293" s="346"/>
      <c r="AB293" s="335">
        <f t="shared" ref="AB293:AB294" si="85">AB292+1</f>
        <v>33</v>
      </c>
      <c r="AC293" s="335">
        <v>10</v>
      </c>
      <c r="AD293" s="335">
        <v>2013</v>
      </c>
      <c r="AE293" s="336">
        <f t="shared" si="80"/>
        <v>41580</v>
      </c>
      <c r="AF293" s="335" t="s">
        <v>134</v>
      </c>
    </row>
    <row r="294" spans="3:32" s="334" customFormat="1" x14ac:dyDescent="0.25">
      <c r="C294" s="346"/>
      <c r="G294" s="346"/>
      <c r="K294" s="346"/>
      <c r="O294" s="346"/>
      <c r="S294" s="346"/>
      <c r="W294" s="346"/>
      <c r="AB294" s="335">
        <f t="shared" si="85"/>
        <v>34</v>
      </c>
      <c r="AC294" s="335">
        <v>10</v>
      </c>
      <c r="AD294" s="335">
        <v>2013</v>
      </c>
      <c r="AE294" s="336">
        <f t="shared" si="80"/>
        <v>41581</v>
      </c>
      <c r="AF294" s="335" t="s">
        <v>134</v>
      </c>
    </row>
    <row r="295" spans="3:32" s="334" customFormat="1" x14ac:dyDescent="0.25">
      <c r="C295" s="346"/>
      <c r="G295" s="346"/>
      <c r="K295" s="346"/>
      <c r="O295" s="346"/>
      <c r="S295" s="346"/>
      <c r="W295" s="346"/>
      <c r="AB295" s="335">
        <v>21</v>
      </c>
      <c r="AC295" s="335">
        <v>12</v>
      </c>
      <c r="AD295" s="335">
        <v>2013</v>
      </c>
      <c r="AE295" s="336">
        <f t="shared" si="80"/>
        <v>41629</v>
      </c>
      <c r="AF295" s="335" t="s">
        <v>134</v>
      </c>
    </row>
    <row r="296" spans="3:32" s="334" customFormat="1" x14ac:dyDescent="0.25">
      <c r="C296" s="346"/>
      <c r="G296" s="346"/>
      <c r="K296" s="346"/>
      <c r="O296" s="346"/>
      <c r="S296" s="346"/>
      <c r="W296" s="346"/>
      <c r="AB296" s="335">
        <f>AB295+1</f>
        <v>22</v>
      </c>
      <c r="AC296" s="335">
        <v>12</v>
      </c>
      <c r="AD296" s="335">
        <v>2013</v>
      </c>
      <c r="AE296" s="336">
        <f t="shared" si="80"/>
        <v>41630</v>
      </c>
      <c r="AF296" s="335" t="s">
        <v>134</v>
      </c>
    </row>
    <row r="297" spans="3:32" s="334" customFormat="1" x14ac:dyDescent="0.25">
      <c r="C297" s="346"/>
      <c r="G297" s="346"/>
      <c r="K297" s="346"/>
      <c r="O297" s="346"/>
      <c r="S297" s="346"/>
      <c r="W297" s="346"/>
      <c r="AB297" s="335">
        <f t="shared" ref="AB297:AB303" si="86">AB296+1</f>
        <v>23</v>
      </c>
      <c r="AC297" s="335">
        <v>12</v>
      </c>
      <c r="AD297" s="335">
        <v>2013</v>
      </c>
      <c r="AE297" s="336">
        <f t="shared" si="80"/>
        <v>41631</v>
      </c>
      <c r="AF297" s="335" t="s">
        <v>134</v>
      </c>
    </row>
    <row r="298" spans="3:32" s="334" customFormat="1" x14ac:dyDescent="0.25">
      <c r="C298" s="346"/>
      <c r="G298" s="346"/>
      <c r="K298" s="346"/>
      <c r="O298" s="346"/>
      <c r="S298" s="346"/>
      <c r="W298" s="346"/>
      <c r="AB298" s="335">
        <f t="shared" si="86"/>
        <v>24</v>
      </c>
      <c r="AC298" s="335">
        <v>12</v>
      </c>
      <c r="AD298" s="335">
        <v>2013</v>
      </c>
      <c r="AE298" s="336">
        <f t="shared" si="80"/>
        <v>41632</v>
      </c>
      <c r="AF298" s="335" t="s">
        <v>134</v>
      </c>
    </row>
    <row r="299" spans="3:32" s="334" customFormat="1" x14ac:dyDescent="0.25">
      <c r="C299" s="346"/>
      <c r="G299" s="346"/>
      <c r="K299" s="346"/>
      <c r="O299" s="346"/>
      <c r="S299" s="346"/>
      <c r="W299" s="346"/>
      <c r="AB299" s="335">
        <f t="shared" si="86"/>
        <v>25</v>
      </c>
      <c r="AC299" s="335">
        <v>12</v>
      </c>
      <c r="AD299" s="335">
        <v>2013</v>
      </c>
      <c r="AE299" s="336">
        <f t="shared" si="80"/>
        <v>41633</v>
      </c>
      <c r="AF299" s="335" t="s">
        <v>134</v>
      </c>
    </row>
    <row r="300" spans="3:32" s="334" customFormat="1" x14ac:dyDescent="0.25">
      <c r="C300" s="346"/>
      <c r="G300" s="346"/>
      <c r="K300" s="346"/>
      <c r="O300" s="346"/>
      <c r="S300" s="346"/>
      <c r="W300" s="346"/>
      <c r="AB300" s="335">
        <f t="shared" si="86"/>
        <v>26</v>
      </c>
      <c r="AC300" s="335">
        <v>12</v>
      </c>
      <c r="AD300" s="335">
        <v>2013</v>
      </c>
      <c r="AE300" s="336">
        <f t="shared" si="80"/>
        <v>41634</v>
      </c>
      <c r="AF300" s="335" t="s">
        <v>134</v>
      </c>
    </row>
    <row r="301" spans="3:32" s="334" customFormat="1" x14ac:dyDescent="0.25">
      <c r="C301" s="346"/>
      <c r="G301" s="346"/>
      <c r="K301" s="346"/>
      <c r="O301" s="346"/>
      <c r="S301" s="346"/>
      <c r="W301" s="346"/>
      <c r="AB301" s="335">
        <f t="shared" si="86"/>
        <v>27</v>
      </c>
      <c r="AC301" s="335">
        <v>12</v>
      </c>
      <c r="AD301" s="335">
        <v>2013</v>
      </c>
      <c r="AE301" s="336">
        <f t="shared" si="80"/>
        <v>41635</v>
      </c>
      <c r="AF301" s="335" t="s">
        <v>134</v>
      </c>
    </row>
    <row r="302" spans="3:32" s="334" customFormat="1" x14ac:dyDescent="0.25">
      <c r="C302" s="346"/>
      <c r="G302" s="346"/>
      <c r="K302" s="346"/>
      <c r="O302" s="346"/>
      <c r="S302" s="346"/>
      <c r="W302" s="346"/>
      <c r="AB302" s="335">
        <f t="shared" si="86"/>
        <v>28</v>
      </c>
      <c r="AC302" s="335">
        <v>12</v>
      </c>
      <c r="AD302" s="335">
        <v>2013</v>
      </c>
      <c r="AE302" s="336">
        <f t="shared" si="80"/>
        <v>41636</v>
      </c>
      <c r="AF302" s="335" t="s">
        <v>134</v>
      </c>
    </row>
    <row r="303" spans="3:32" s="334" customFormat="1" x14ac:dyDescent="0.25">
      <c r="C303" s="346"/>
      <c r="G303" s="346"/>
      <c r="K303" s="346"/>
      <c r="O303" s="346"/>
      <c r="S303" s="346"/>
      <c r="W303" s="346"/>
      <c r="AB303" s="335">
        <f t="shared" si="86"/>
        <v>29</v>
      </c>
      <c r="AC303" s="335">
        <v>12</v>
      </c>
      <c r="AD303" s="335">
        <v>2013</v>
      </c>
      <c r="AE303" s="336">
        <f t="shared" si="80"/>
        <v>41637</v>
      </c>
      <c r="AF303" s="335" t="s">
        <v>134</v>
      </c>
    </row>
    <row r="304" spans="3:32" s="334" customFormat="1" x14ac:dyDescent="0.25">
      <c r="C304" s="346"/>
      <c r="G304" s="346"/>
      <c r="K304" s="346"/>
      <c r="O304" s="346"/>
      <c r="S304" s="346"/>
      <c r="W304" s="346"/>
      <c r="AB304" s="335">
        <f>AB303+1</f>
        <v>30</v>
      </c>
      <c r="AC304" s="335">
        <v>12</v>
      </c>
      <c r="AD304" s="335">
        <v>2013</v>
      </c>
      <c r="AE304" s="336">
        <f t="shared" si="80"/>
        <v>41638</v>
      </c>
      <c r="AF304" s="335" t="s">
        <v>134</v>
      </c>
    </row>
    <row r="305" spans="3:32" s="334" customFormat="1" x14ac:dyDescent="0.25">
      <c r="C305" s="346"/>
      <c r="G305" s="346"/>
      <c r="K305" s="346"/>
      <c r="O305" s="346"/>
      <c r="S305" s="346"/>
      <c r="W305" s="346"/>
      <c r="AB305" s="335">
        <f t="shared" ref="AB305:AB306" si="87">AB304+1</f>
        <v>31</v>
      </c>
      <c r="AC305" s="335">
        <v>12</v>
      </c>
      <c r="AD305" s="335">
        <v>2013</v>
      </c>
      <c r="AE305" s="336">
        <f t="shared" si="80"/>
        <v>41639</v>
      </c>
      <c r="AF305" s="335" t="s">
        <v>134</v>
      </c>
    </row>
    <row r="306" spans="3:32" s="334" customFormat="1" x14ac:dyDescent="0.25">
      <c r="C306" s="346"/>
      <c r="G306" s="346"/>
      <c r="K306" s="346"/>
      <c r="O306" s="346"/>
      <c r="S306" s="346"/>
      <c r="W306" s="346"/>
      <c r="AB306" s="335">
        <f t="shared" si="87"/>
        <v>32</v>
      </c>
      <c r="AC306" s="335">
        <v>12</v>
      </c>
      <c r="AD306" s="335">
        <v>2013</v>
      </c>
      <c r="AE306" s="336">
        <f t="shared" si="80"/>
        <v>41640</v>
      </c>
      <c r="AF306" s="335" t="s">
        <v>134</v>
      </c>
    </row>
    <row r="307" spans="3:32" s="334" customFormat="1" x14ac:dyDescent="0.25">
      <c r="C307" s="346"/>
      <c r="G307" s="346"/>
      <c r="K307" s="346"/>
      <c r="O307" s="346"/>
      <c r="S307" s="346"/>
      <c r="W307" s="346"/>
      <c r="AB307" s="335">
        <f>AB306+1</f>
        <v>33</v>
      </c>
      <c r="AC307" s="335">
        <v>12</v>
      </c>
      <c r="AD307" s="335">
        <v>2013</v>
      </c>
      <c r="AE307" s="336">
        <f t="shared" si="80"/>
        <v>41641</v>
      </c>
      <c r="AF307" s="335" t="s">
        <v>134</v>
      </c>
    </row>
    <row r="308" spans="3:32" s="334" customFormat="1" x14ac:dyDescent="0.25">
      <c r="C308" s="346"/>
      <c r="G308" s="346"/>
      <c r="K308" s="346"/>
      <c r="O308" s="346"/>
      <c r="S308" s="346"/>
      <c r="W308" s="346"/>
      <c r="AB308" s="335">
        <f t="shared" ref="AB308:AB310" si="88">AB307+1</f>
        <v>34</v>
      </c>
      <c r="AC308" s="335">
        <v>12</v>
      </c>
      <c r="AD308" s="335">
        <v>2013</v>
      </c>
      <c r="AE308" s="336">
        <f t="shared" si="80"/>
        <v>41642</v>
      </c>
      <c r="AF308" s="335" t="s">
        <v>134</v>
      </c>
    </row>
    <row r="309" spans="3:32" s="334" customFormat="1" x14ac:dyDescent="0.25">
      <c r="C309" s="346"/>
      <c r="G309" s="346"/>
      <c r="K309" s="346"/>
      <c r="O309" s="346"/>
      <c r="S309" s="346"/>
      <c r="W309" s="346"/>
      <c r="AB309" s="335">
        <f t="shared" si="88"/>
        <v>35</v>
      </c>
      <c r="AC309" s="335">
        <v>12</v>
      </c>
      <c r="AD309" s="335">
        <v>2013</v>
      </c>
      <c r="AE309" s="336">
        <f t="shared" si="80"/>
        <v>41643</v>
      </c>
      <c r="AF309" s="335" t="s">
        <v>134</v>
      </c>
    </row>
    <row r="310" spans="3:32" s="334" customFormat="1" x14ac:dyDescent="0.25">
      <c r="C310" s="346"/>
      <c r="G310" s="346"/>
      <c r="K310" s="346"/>
      <c r="O310" s="346"/>
      <c r="S310" s="346"/>
      <c r="W310" s="346"/>
      <c r="AB310" s="335">
        <f t="shared" si="88"/>
        <v>36</v>
      </c>
      <c r="AC310" s="335">
        <v>12</v>
      </c>
      <c r="AD310" s="335">
        <v>2013</v>
      </c>
      <c r="AE310" s="336">
        <f t="shared" si="80"/>
        <v>41644</v>
      </c>
      <c r="AF310" s="335" t="s">
        <v>134</v>
      </c>
    </row>
    <row r="311" spans="3:32" s="334" customFormat="1" x14ac:dyDescent="0.25">
      <c r="C311" s="346"/>
      <c r="G311" s="346"/>
      <c r="K311" s="346"/>
      <c r="O311" s="346"/>
      <c r="S311" s="346"/>
      <c r="W311" s="346"/>
      <c r="AB311" s="335" t="str">
        <f>IF($AI$2=1,"29",IF($AI$2=2,"22",IF($AI$2=3,"15")))</f>
        <v>15</v>
      </c>
      <c r="AC311" s="335">
        <v>2</v>
      </c>
      <c r="AD311" s="335">
        <v>2014</v>
      </c>
      <c r="AE311" s="336">
        <f t="shared" si="80"/>
        <v>41685</v>
      </c>
      <c r="AF311" s="335" t="s">
        <v>134</v>
      </c>
    </row>
    <row r="312" spans="3:32" s="334" customFormat="1" x14ac:dyDescent="0.25">
      <c r="C312" s="346"/>
      <c r="G312" s="346"/>
      <c r="K312" s="346"/>
      <c r="O312" s="346"/>
      <c r="S312" s="346"/>
      <c r="W312" s="346"/>
      <c r="AB312" s="335">
        <f>AB311+1</f>
        <v>16</v>
      </c>
      <c r="AC312" s="335">
        <v>2</v>
      </c>
      <c r="AD312" s="335">
        <v>2014</v>
      </c>
      <c r="AE312" s="336">
        <f t="shared" si="80"/>
        <v>41686</v>
      </c>
      <c r="AF312" s="335" t="s">
        <v>134</v>
      </c>
    </row>
    <row r="313" spans="3:32" s="334" customFormat="1" x14ac:dyDescent="0.25">
      <c r="C313" s="346"/>
      <c r="G313" s="346"/>
      <c r="K313" s="346"/>
      <c r="O313" s="346"/>
      <c r="S313" s="346"/>
      <c r="W313" s="346"/>
      <c r="AB313" s="335">
        <f t="shared" ref="AB313:AB323" si="89">AB312+1</f>
        <v>17</v>
      </c>
      <c r="AC313" s="335">
        <v>2</v>
      </c>
      <c r="AD313" s="335">
        <v>2014</v>
      </c>
      <c r="AE313" s="336">
        <f t="shared" si="80"/>
        <v>41687</v>
      </c>
      <c r="AF313" s="335" t="s">
        <v>134</v>
      </c>
    </row>
    <row r="314" spans="3:32" s="334" customFormat="1" x14ac:dyDescent="0.25">
      <c r="C314" s="346"/>
      <c r="G314" s="346"/>
      <c r="K314" s="346"/>
      <c r="O314" s="346"/>
      <c r="S314" s="346"/>
      <c r="W314" s="346"/>
      <c r="AB314" s="335">
        <f t="shared" si="89"/>
        <v>18</v>
      </c>
      <c r="AC314" s="335">
        <v>2</v>
      </c>
      <c r="AD314" s="335">
        <v>2014</v>
      </c>
      <c r="AE314" s="336">
        <f t="shared" si="80"/>
        <v>41688</v>
      </c>
      <c r="AF314" s="335" t="s">
        <v>134</v>
      </c>
    </row>
    <row r="315" spans="3:32" s="334" customFormat="1" x14ac:dyDescent="0.25">
      <c r="C315" s="346"/>
      <c r="G315" s="346"/>
      <c r="K315" s="346"/>
      <c r="O315" s="346"/>
      <c r="S315" s="346"/>
      <c r="W315" s="346"/>
      <c r="AB315" s="335">
        <f t="shared" si="89"/>
        <v>19</v>
      </c>
      <c r="AC315" s="335">
        <v>2</v>
      </c>
      <c r="AD315" s="335">
        <v>2014</v>
      </c>
      <c r="AE315" s="336">
        <f t="shared" si="80"/>
        <v>41689</v>
      </c>
      <c r="AF315" s="335" t="s">
        <v>134</v>
      </c>
    </row>
    <row r="316" spans="3:32" s="334" customFormat="1" x14ac:dyDescent="0.25">
      <c r="C316" s="346"/>
      <c r="G316" s="346"/>
      <c r="K316" s="346"/>
      <c r="O316" s="346"/>
      <c r="S316" s="346"/>
      <c r="W316" s="346"/>
      <c r="AB316" s="335">
        <f t="shared" si="89"/>
        <v>20</v>
      </c>
      <c r="AC316" s="335">
        <v>2</v>
      </c>
      <c r="AD316" s="335">
        <v>2014</v>
      </c>
      <c r="AE316" s="336">
        <f t="shared" si="80"/>
        <v>41690</v>
      </c>
      <c r="AF316" s="335" t="s">
        <v>134</v>
      </c>
    </row>
    <row r="317" spans="3:32" s="334" customFormat="1" x14ac:dyDescent="0.25">
      <c r="C317" s="346"/>
      <c r="G317" s="346"/>
      <c r="K317" s="346"/>
      <c r="O317" s="346"/>
      <c r="S317" s="346"/>
      <c r="W317" s="346"/>
      <c r="AB317" s="335">
        <f t="shared" si="89"/>
        <v>21</v>
      </c>
      <c r="AC317" s="335">
        <v>2</v>
      </c>
      <c r="AD317" s="335">
        <v>2014</v>
      </c>
      <c r="AE317" s="336">
        <f t="shared" ref="AE317:AE342" si="90">IF(ISERROR(DATE(AD317,AC317,AB317)), " ", DATE(AD317,AC317,AB317))</f>
        <v>41691</v>
      </c>
      <c r="AF317" s="335" t="s">
        <v>134</v>
      </c>
    </row>
    <row r="318" spans="3:32" s="334" customFormat="1" x14ac:dyDescent="0.25">
      <c r="C318" s="346"/>
      <c r="G318" s="346"/>
      <c r="K318" s="346"/>
      <c r="O318" s="346"/>
      <c r="S318" s="346"/>
      <c r="W318" s="346"/>
      <c r="AB318" s="335">
        <f t="shared" si="89"/>
        <v>22</v>
      </c>
      <c r="AC318" s="335">
        <v>2</v>
      </c>
      <c r="AD318" s="335">
        <v>2014</v>
      </c>
      <c r="AE318" s="336">
        <f t="shared" si="90"/>
        <v>41692</v>
      </c>
      <c r="AF318" s="335" t="s">
        <v>134</v>
      </c>
    </row>
    <row r="319" spans="3:32" s="334" customFormat="1" x14ac:dyDescent="0.25">
      <c r="C319" s="346"/>
      <c r="G319" s="346"/>
      <c r="K319" s="346"/>
      <c r="O319" s="346"/>
      <c r="S319" s="346"/>
      <c r="W319" s="346"/>
      <c r="AB319" s="335">
        <f t="shared" si="89"/>
        <v>23</v>
      </c>
      <c r="AC319" s="335">
        <v>2</v>
      </c>
      <c r="AD319" s="335">
        <v>2014</v>
      </c>
      <c r="AE319" s="336">
        <f t="shared" si="90"/>
        <v>41693</v>
      </c>
      <c r="AF319" s="335" t="s">
        <v>134</v>
      </c>
    </row>
    <row r="320" spans="3:32" s="334" customFormat="1" x14ac:dyDescent="0.25">
      <c r="C320" s="346"/>
      <c r="G320" s="346"/>
      <c r="K320" s="346"/>
      <c r="O320" s="346"/>
      <c r="S320" s="346"/>
      <c r="W320" s="346"/>
      <c r="AB320" s="335">
        <f t="shared" si="89"/>
        <v>24</v>
      </c>
      <c r="AC320" s="335">
        <v>2</v>
      </c>
      <c r="AD320" s="335">
        <v>2014</v>
      </c>
      <c r="AE320" s="336">
        <f t="shared" si="90"/>
        <v>41694</v>
      </c>
      <c r="AF320" s="335" t="s">
        <v>134</v>
      </c>
    </row>
    <row r="321" spans="3:32" s="334" customFormat="1" x14ac:dyDescent="0.25">
      <c r="C321" s="346"/>
      <c r="G321" s="346"/>
      <c r="K321" s="346"/>
      <c r="O321" s="346"/>
      <c r="S321" s="346"/>
      <c r="W321" s="346"/>
      <c r="AB321" s="335">
        <f t="shared" si="89"/>
        <v>25</v>
      </c>
      <c r="AC321" s="335">
        <v>2</v>
      </c>
      <c r="AD321" s="335">
        <v>2014</v>
      </c>
      <c r="AE321" s="336">
        <f t="shared" si="90"/>
        <v>41695</v>
      </c>
      <c r="AF321" s="335" t="s">
        <v>134</v>
      </c>
    </row>
    <row r="322" spans="3:32" s="334" customFormat="1" x14ac:dyDescent="0.25">
      <c r="C322" s="346"/>
      <c r="G322" s="346"/>
      <c r="K322" s="346"/>
      <c r="O322" s="346"/>
      <c r="S322" s="346"/>
      <c r="W322" s="346"/>
      <c r="AB322" s="335">
        <f t="shared" si="89"/>
        <v>26</v>
      </c>
      <c r="AC322" s="335">
        <v>2</v>
      </c>
      <c r="AD322" s="335">
        <v>2014</v>
      </c>
      <c r="AE322" s="336">
        <f t="shared" si="90"/>
        <v>41696</v>
      </c>
      <c r="AF322" s="335" t="s">
        <v>134</v>
      </c>
    </row>
    <row r="323" spans="3:32" s="334" customFormat="1" x14ac:dyDescent="0.25">
      <c r="C323" s="346"/>
      <c r="G323" s="346"/>
      <c r="K323" s="346"/>
      <c r="O323" s="346"/>
      <c r="S323" s="346"/>
      <c r="W323" s="346"/>
      <c r="AB323" s="335">
        <f t="shared" si="89"/>
        <v>27</v>
      </c>
      <c r="AC323" s="335">
        <v>2</v>
      </c>
      <c r="AD323" s="335">
        <v>2014</v>
      </c>
      <c r="AE323" s="336">
        <f t="shared" si="90"/>
        <v>41697</v>
      </c>
      <c r="AF323" s="335" t="s">
        <v>134</v>
      </c>
    </row>
    <row r="324" spans="3:32" s="334" customFormat="1" x14ac:dyDescent="0.25">
      <c r="C324" s="346"/>
      <c r="G324" s="346"/>
      <c r="K324" s="346"/>
      <c r="O324" s="346"/>
      <c r="S324" s="346"/>
      <c r="W324" s="346"/>
      <c r="AB324" s="335">
        <f>AB323+1</f>
        <v>28</v>
      </c>
      <c r="AC324" s="335">
        <v>2</v>
      </c>
      <c r="AD324" s="335">
        <v>2014</v>
      </c>
      <c r="AE324" s="336">
        <f t="shared" si="90"/>
        <v>41698</v>
      </c>
      <c r="AF324" s="335" t="s">
        <v>134</v>
      </c>
    </row>
    <row r="325" spans="3:32" s="334" customFormat="1" x14ac:dyDescent="0.25">
      <c r="C325" s="346"/>
      <c r="G325" s="346"/>
      <c r="K325" s="346"/>
      <c r="O325" s="346"/>
      <c r="S325" s="346"/>
      <c r="W325" s="346"/>
      <c r="AB325" s="335">
        <f t="shared" ref="AB325" si="91">AB324+1</f>
        <v>29</v>
      </c>
      <c r="AC325" s="335">
        <v>2</v>
      </c>
      <c r="AD325" s="335">
        <v>2014</v>
      </c>
      <c r="AE325" s="336">
        <f t="shared" si="90"/>
        <v>41699</v>
      </c>
      <c r="AF325" s="335" t="s">
        <v>134</v>
      </c>
    </row>
    <row r="326" spans="3:32" s="334" customFormat="1" x14ac:dyDescent="0.25">
      <c r="C326" s="346"/>
      <c r="G326" s="346"/>
      <c r="K326" s="346"/>
      <c r="O326" s="346"/>
      <c r="S326" s="346"/>
      <c r="W326" s="346"/>
      <c r="AB326" s="335">
        <f>AB325+1</f>
        <v>30</v>
      </c>
      <c r="AC326" s="335">
        <v>2</v>
      </c>
      <c r="AD326" s="335">
        <v>2014</v>
      </c>
      <c r="AE326" s="336">
        <f t="shared" si="90"/>
        <v>41700</v>
      </c>
      <c r="AF326" s="335" t="s">
        <v>134</v>
      </c>
    </row>
    <row r="327" spans="3:32" s="334" customFormat="1" x14ac:dyDescent="0.25">
      <c r="C327" s="346"/>
      <c r="G327" s="346"/>
      <c r="K327" s="346"/>
      <c r="O327" s="346"/>
      <c r="S327" s="346"/>
      <c r="W327" s="346"/>
      <c r="AB327" s="335" t="str">
        <f>IF($AI$2=1,"26",IF($AI$2=2,"19",IF($AI$2=3,"12")))</f>
        <v>12</v>
      </c>
      <c r="AC327" s="335">
        <v>4</v>
      </c>
      <c r="AD327" s="335">
        <v>2014</v>
      </c>
      <c r="AE327" s="336">
        <f t="shared" si="90"/>
        <v>41741</v>
      </c>
      <c r="AF327" s="335" t="s">
        <v>134</v>
      </c>
    </row>
    <row r="328" spans="3:32" s="334" customFormat="1" x14ac:dyDescent="0.25">
      <c r="C328" s="346"/>
      <c r="G328" s="346"/>
      <c r="K328" s="346"/>
      <c r="O328" s="346"/>
      <c r="S328" s="346"/>
      <c r="W328" s="346"/>
      <c r="AB328" s="335">
        <f>AB327+1</f>
        <v>13</v>
      </c>
      <c r="AC328" s="335">
        <v>4</v>
      </c>
      <c r="AD328" s="335">
        <v>2014</v>
      </c>
      <c r="AE328" s="336">
        <f t="shared" si="90"/>
        <v>41742</v>
      </c>
      <c r="AF328" s="335" t="s">
        <v>134</v>
      </c>
    </row>
    <row r="329" spans="3:32" s="334" customFormat="1" x14ac:dyDescent="0.25">
      <c r="C329" s="346"/>
      <c r="G329" s="346"/>
      <c r="K329" s="346"/>
      <c r="O329" s="346"/>
      <c r="S329" s="346"/>
      <c r="W329" s="346"/>
      <c r="AB329" s="335">
        <f t="shared" ref="AB329:AB342" si="92">AB328+1</f>
        <v>14</v>
      </c>
      <c r="AC329" s="335">
        <v>4</v>
      </c>
      <c r="AD329" s="335">
        <v>2014</v>
      </c>
      <c r="AE329" s="336">
        <f t="shared" si="90"/>
        <v>41743</v>
      </c>
      <c r="AF329" s="335" t="s">
        <v>134</v>
      </c>
    </row>
    <row r="330" spans="3:32" s="334" customFormat="1" x14ac:dyDescent="0.25">
      <c r="C330" s="346"/>
      <c r="G330" s="346"/>
      <c r="K330" s="346"/>
      <c r="O330" s="346"/>
      <c r="S330" s="346"/>
      <c r="W330" s="346"/>
      <c r="AB330" s="335">
        <f t="shared" si="92"/>
        <v>15</v>
      </c>
      <c r="AC330" s="335">
        <v>4</v>
      </c>
      <c r="AD330" s="335">
        <v>2014</v>
      </c>
      <c r="AE330" s="336">
        <f t="shared" si="90"/>
        <v>41744</v>
      </c>
      <c r="AF330" s="335" t="s">
        <v>134</v>
      </c>
    </row>
    <row r="331" spans="3:32" s="334" customFormat="1" x14ac:dyDescent="0.25">
      <c r="C331" s="346"/>
      <c r="G331" s="346"/>
      <c r="K331" s="346"/>
      <c r="O331" s="346"/>
      <c r="S331" s="346"/>
      <c r="W331" s="346"/>
      <c r="AB331" s="335">
        <f t="shared" si="92"/>
        <v>16</v>
      </c>
      <c r="AC331" s="335">
        <v>4</v>
      </c>
      <c r="AD331" s="335">
        <v>2014</v>
      </c>
      <c r="AE331" s="336">
        <f t="shared" si="90"/>
        <v>41745</v>
      </c>
      <c r="AF331" s="335" t="s">
        <v>134</v>
      </c>
    </row>
    <row r="332" spans="3:32" s="334" customFormat="1" x14ac:dyDescent="0.25">
      <c r="C332" s="346"/>
      <c r="G332" s="346"/>
      <c r="K332" s="346"/>
      <c r="O332" s="346"/>
      <c r="S332" s="346"/>
      <c r="W332" s="346"/>
      <c r="AB332" s="335">
        <f t="shared" si="92"/>
        <v>17</v>
      </c>
      <c r="AC332" s="335">
        <v>4</v>
      </c>
      <c r="AD332" s="335">
        <v>2014</v>
      </c>
      <c r="AE332" s="336">
        <f t="shared" si="90"/>
        <v>41746</v>
      </c>
      <c r="AF332" s="335" t="s">
        <v>134</v>
      </c>
    </row>
    <row r="333" spans="3:32" s="334" customFormat="1" x14ac:dyDescent="0.25">
      <c r="C333" s="346"/>
      <c r="G333" s="346"/>
      <c r="K333" s="346"/>
      <c r="O333" s="346"/>
      <c r="S333" s="346"/>
      <c r="W333" s="346"/>
      <c r="AB333" s="335">
        <f t="shared" si="92"/>
        <v>18</v>
      </c>
      <c r="AC333" s="335">
        <v>4</v>
      </c>
      <c r="AD333" s="335">
        <v>2014</v>
      </c>
      <c r="AE333" s="336">
        <f t="shared" si="90"/>
        <v>41747</v>
      </c>
      <c r="AF333" s="335" t="s">
        <v>134</v>
      </c>
    </row>
    <row r="334" spans="3:32" s="334" customFormat="1" x14ac:dyDescent="0.25">
      <c r="C334" s="346"/>
      <c r="G334" s="346"/>
      <c r="K334" s="346"/>
      <c r="O334" s="346"/>
      <c r="S334" s="346"/>
      <c r="W334" s="346"/>
      <c r="AB334" s="335">
        <f t="shared" si="92"/>
        <v>19</v>
      </c>
      <c r="AC334" s="335">
        <v>4</v>
      </c>
      <c r="AD334" s="335">
        <v>2014</v>
      </c>
      <c r="AE334" s="336">
        <f t="shared" si="90"/>
        <v>41748</v>
      </c>
      <c r="AF334" s="335" t="s">
        <v>134</v>
      </c>
    </row>
    <row r="335" spans="3:32" s="334" customFormat="1" x14ac:dyDescent="0.25">
      <c r="C335" s="346"/>
      <c r="G335" s="346"/>
      <c r="K335" s="346"/>
      <c r="O335" s="346"/>
      <c r="S335" s="346"/>
      <c r="W335" s="346"/>
      <c r="AB335" s="335">
        <f t="shared" si="92"/>
        <v>20</v>
      </c>
      <c r="AC335" s="335">
        <v>4</v>
      </c>
      <c r="AD335" s="335">
        <v>2014</v>
      </c>
      <c r="AE335" s="336">
        <f t="shared" si="90"/>
        <v>41749</v>
      </c>
      <c r="AF335" s="335" t="s">
        <v>134</v>
      </c>
    </row>
    <row r="336" spans="3:32" s="334" customFormat="1" x14ac:dyDescent="0.25">
      <c r="C336" s="346"/>
      <c r="G336" s="346"/>
      <c r="K336" s="346"/>
      <c r="O336" s="346"/>
      <c r="S336" s="346"/>
      <c r="W336" s="346"/>
      <c r="AB336" s="335">
        <f t="shared" si="92"/>
        <v>21</v>
      </c>
      <c r="AC336" s="335">
        <v>4</v>
      </c>
      <c r="AD336" s="335">
        <v>2014</v>
      </c>
      <c r="AE336" s="336">
        <f t="shared" si="90"/>
        <v>41750</v>
      </c>
      <c r="AF336" s="335" t="s">
        <v>134</v>
      </c>
    </row>
    <row r="337" spans="3:32" s="334" customFormat="1" x14ac:dyDescent="0.25">
      <c r="C337" s="346"/>
      <c r="G337" s="346"/>
      <c r="K337" s="346"/>
      <c r="O337" s="346"/>
      <c r="S337" s="346"/>
      <c r="W337" s="346"/>
      <c r="AB337" s="335">
        <f t="shared" si="92"/>
        <v>22</v>
      </c>
      <c r="AC337" s="335">
        <v>4</v>
      </c>
      <c r="AD337" s="335">
        <v>2014</v>
      </c>
      <c r="AE337" s="336">
        <f t="shared" si="90"/>
        <v>41751</v>
      </c>
      <c r="AF337" s="335" t="s">
        <v>134</v>
      </c>
    </row>
    <row r="338" spans="3:32" s="334" customFormat="1" x14ac:dyDescent="0.25">
      <c r="C338" s="346"/>
      <c r="G338" s="346"/>
      <c r="K338" s="346"/>
      <c r="O338" s="346"/>
      <c r="S338" s="346"/>
      <c r="W338" s="346"/>
      <c r="AB338" s="335">
        <f t="shared" si="92"/>
        <v>23</v>
      </c>
      <c r="AC338" s="335">
        <v>4</v>
      </c>
      <c r="AD338" s="335">
        <v>2014</v>
      </c>
      <c r="AE338" s="336">
        <f t="shared" si="90"/>
        <v>41752</v>
      </c>
      <c r="AF338" s="335" t="s">
        <v>134</v>
      </c>
    </row>
    <row r="339" spans="3:32" s="334" customFormat="1" x14ac:dyDescent="0.25">
      <c r="C339" s="346"/>
      <c r="G339" s="346"/>
      <c r="K339" s="346"/>
      <c r="O339" s="346"/>
      <c r="S339" s="346"/>
      <c r="W339" s="346"/>
      <c r="AB339" s="335">
        <f t="shared" si="92"/>
        <v>24</v>
      </c>
      <c r="AC339" s="335">
        <v>4</v>
      </c>
      <c r="AD339" s="335">
        <v>2014</v>
      </c>
      <c r="AE339" s="336">
        <f t="shared" si="90"/>
        <v>41753</v>
      </c>
      <c r="AF339" s="335" t="s">
        <v>134</v>
      </c>
    </row>
    <row r="340" spans="3:32" s="334" customFormat="1" x14ac:dyDescent="0.25">
      <c r="C340" s="346"/>
      <c r="G340" s="346"/>
      <c r="K340" s="346"/>
      <c r="O340" s="346"/>
      <c r="S340" s="346"/>
      <c r="W340" s="346"/>
      <c r="AB340" s="335">
        <f t="shared" si="92"/>
        <v>25</v>
      </c>
      <c r="AC340" s="335">
        <v>4</v>
      </c>
      <c r="AD340" s="335">
        <v>2014</v>
      </c>
      <c r="AE340" s="336">
        <f t="shared" si="90"/>
        <v>41754</v>
      </c>
      <c r="AF340" s="335" t="s">
        <v>134</v>
      </c>
    </row>
    <row r="341" spans="3:32" s="334" customFormat="1" x14ac:dyDescent="0.25">
      <c r="C341" s="346"/>
      <c r="G341" s="346"/>
      <c r="K341" s="346"/>
      <c r="O341" s="346"/>
      <c r="S341" s="346"/>
      <c r="W341" s="346"/>
      <c r="AB341" s="335">
        <f t="shared" si="92"/>
        <v>26</v>
      </c>
      <c r="AC341" s="335">
        <v>4</v>
      </c>
      <c r="AD341" s="335">
        <v>2014</v>
      </c>
      <c r="AE341" s="336">
        <f t="shared" si="90"/>
        <v>41755</v>
      </c>
      <c r="AF341" s="335" t="s">
        <v>134</v>
      </c>
    </row>
    <row r="342" spans="3:32" s="334" customFormat="1" x14ac:dyDescent="0.25">
      <c r="C342" s="346"/>
      <c r="G342" s="346"/>
      <c r="K342" s="346"/>
      <c r="O342" s="346"/>
      <c r="S342" s="346"/>
      <c r="W342" s="346"/>
      <c r="AB342" s="335">
        <f t="shared" si="92"/>
        <v>27</v>
      </c>
      <c r="AC342" s="335">
        <v>4</v>
      </c>
      <c r="AD342" s="335">
        <v>2014</v>
      </c>
      <c r="AE342" s="336">
        <f t="shared" si="90"/>
        <v>41756</v>
      </c>
      <c r="AF342" s="335" t="s">
        <v>134</v>
      </c>
    </row>
    <row r="343" spans="3:32" s="334" customFormat="1" x14ac:dyDescent="0.25">
      <c r="C343" s="346"/>
      <c r="G343" s="346"/>
      <c r="K343" s="346"/>
      <c r="O343" s="346"/>
      <c r="S343" s="346"/>
      <c r="W343" s="346"/>
      <c r="AB343" s="335"/>
      <c r="AC343" s="335"/>
      <c r="AD343" s="335"/>
      <c r="AE343" s="336"/>
      <c r="AF343" s="335"/>
    </row>
    <row r="344" spans="3:32" s="334" customFormat="1" x14ac:dyDescent="0.25">
      <c r="C344" s="346"/>
      <c r="G344" s="346"/>
      <c r="K344" s="346"/>
      <c r="O344" s="346"/>
      <c r="S344" s="346"/>
      <c r="W344" s="346"/>
      <c r="AB344" s="335"/>
      <c r="AC344" s="335"/>
      <c r="AD344" s="335"/>
      <c r="AE344" s="336"/>
      <c r="AF344" s="335"/>
    </row>
    <row r="345" spans="3:32" s="334" customFormat="1" x14ac:dyDescent="0.25">
      <c r="C345" s="346"/>
      <c r="G345" s="346"/>
      <c r="K345" s="346"/>
      <c r="O345" s="346"/>
      <c r="S345" s="346"/>
      <c r="W345" s="346"/>
      <c r="AB345" s="335"/>
      <c r="AC345" s="335"/>
      <c r="AD345" s="335"/>
      <c r="AE345" s="336"/>
      <c r="AF345" s="335"/>
    </row>
    <row r="346" spans="3:32" s="334" customFormat="1" x14ac:dyDescent="0.25">
      <c r="C346" s="346"/>
      <c r="G346" s="346"/>
      <c r="K346" s="346"/>
      <c r="O346" s="346"/>
      <c r="S346" s="346"/>
      <c r="W346" s="346"/>
      <c r="AB346" s="335"/>
      <c r="AC346" s="335"/>
      <c r="AD346" s="335"/>
      <c r="AE346" s="336"/>
      <c r="AF346" s="335"/>
    </row>
    <row r="347" spans="3:32" s="334" customFormat="1" x14ac:dyDescent="0.25">
      <c r="C347" s="346"/>
      <c r="G347" s="346"/>
      <c r="K347" s="346"/>
      <c r="O347" s="346"/>
      <c r="S347" s="346"/>
      <c r="W347" s="346"/>
      <c r="AB347" s="335"/>
      <c r="AC347" s="335"/>
      <c r="AD347" s="335"/>
      <c r="AE347" s="336"/>
      <c r="AF347" s="335"/>
    </row>
    <row r="348" spans="3:32" s="334" customFormat="1" x14ac:dyDescent="0.25">
      <c r="C348" s="346"/>
      <c r="G348" s="346"/>
      <c r="K348" s="346"/>
      <c r="O348" s="346"/>
      <c r="S348" s="346"/>
      <c r="W348" s="346"/>
      <c r="AB348" s="335"/>
      <c r="AC348" s="335"/>
      <c r="AD348" s="335"/>
      <c r="AE348" s="336"/>
      <c r="AF348" s="335"/>
    </row>
    <row r="349" spans="3:32" s="334" customFormat="1" x14ac:dyDescent="0.25">
      <c r="C349" s="346"/>
      <c r="G349" s="346"/>
      <c r="K349" s="346"/>
      <c r="O349" s="346"/>
      <c r="S349" s="346"/>
      <c r="W349" s="346"/>
      <c r="AB349" s="335"/>
      <c r="AC349" s="335"/>
      <c r="AD349" s="335"/>
      <c r="AE349" s="336"/>
      <c r="AF349" s="335"/>
    </row>
    <row r="350" spans="3:32" s="334" customFormat="1" x14ac:dyDescent="0.25">
      <c r="C350" s="346"/>
      <c r="G350" s="346"/>
      <c r="K350" s="346"/>
      <c r="O350" s="346"/>
      <c r="S350" s="346"/>
      <c r="W350" s="346"/>
      <c r="AB350" s="335"/>
      <c r="AC350" s="335"/>
      <c r="AD350" s="335"/>
      <c r="AE350" s="336"/>
      <c r="AF350" s="335"/>
    </row>
    <row r="351" spans="3:32" s="334" customFormat="1" x14ac:dyDescent="0.25">
      <c r="C351" s="346"/>
      <c r="G351" s="346"/>
      <c r="K351" s="346"/>
      <c r="O351" s="346"/>
      <c r="S351" s="346"/>
      <c r="W351" s="346"/>
      <c r="AB351" s="335"/>
      <c r="AC351" s="335"/>
      <c r="AD351" s="335"/>
      <c r="AE351" s="336"/>
      <c r="AF351" s="335"/>
    </row>
    <row r="352" spans="3:32" s="334" customFormat="1" x14ac:dyDescent="0.25">
      <c r="C352" s="346"/>
      <c r="G352" s="346"/>
      <c r="K352" s="346"/>
      <c r="O352" s="346"/>
      <c r="S352" s="346"/>
      <c r="W352" s="346"/>
      <c r="AB352" s="335"/>
      <c r="AC352" s="335"/>
      <c r="AD352" s="335"/>
      <c r="AE352" s="336"/>
      <c r="AF352" s="335"/>
    </row>
    <row r="353" spans="3:32" s="334" customFormat="1" x14ac:dyDescent="0.25">
      <c r="C353" s="346"/>
      <c r="G353" s="346"/>
      <c r="K353" s="346"/>
      <c r="O353" s="346"/>
      <c r="S353" s="346"/>
      <c r="W353" s="346"/>
      <c r="AB353" s="335"/>
      <c r="AC353" s="335"/>
      <c r="AD353" s="335"/>
      <c r="AE353" s="336"/>
      <c r="AF353" s="335"/>
    </row>
    <row r="354" spans="3:32" s="334" customFormat="1" x14ac:dyDescent="0.25">
      <c r="C354" s="346"/>
      <c r="G354" s="346"/>
      <c r="K354" s="346"/>
      <c r="O354" s="346"/>
      <c r="S354" s="346"/>
      <c r="W354" s="346"/>
      <c r="AB354" s="335"/>
      <c r="AC354" s="335"/>
      <c r="AD354" s="335"/>
      <c r="AE354" s="336"/>
      <c r="AF354" s="335"/>
    </row>
    <row r="355" spans="3:32" s="334" customFormat="1" x14ac:dyDescent="0.25">
      <c r="C355" s="346"/>
      <c r="G355" s="346"/>
      <c r="K355" s="346"/>
      <c r="O355" s="346"/>
      <c r="S355" s="346"/>
      <c r="W355" s="346"/>
      <c r="AB355" s="335"/>
      <c r="AC355" s="335"/>
      <c r="AD355" s="335"/>
      <c r="AE355" s="336"/>
      <c r="AF355" s="335"/>
    </row>
    <row r="356" spans="3:32" s="334" customFormat="1" x14ac:dyDescent="0.25">
      <c r="C356" s="346"/>
      <c r="G356" s="346"/>
      <c r="K356" s="346"/>
      <c r="O356" s="346"/>
      <c r="S356" s="346"/>
      <c r="W356" s="346"/>
      <c r="AB356" s="335"/>
      <c r="AC356" s="335"/>
      <c r="AD356" s="335"/>
      <c r="AE356" s="336"/>
      <c r="AF356" s="335"/>
    </row>
    <row r="357" spans="3:32" s="334" customFormat="1" x14ac:dyDescent="0.25">
      <c r="C357" s="346"/>
      <c r="G357" s="346"/>
      <c r="K357" s="346"/>
      <c r="O357" s="346"/>
      <c r="S357" s="346"/>
      <c r="W357" s="346"/>
      <c r="AB357" s="335"/>
      <c r="AC357" s="335"/>
      <c r="AD357" s="335"/>
      <c r="AE357" s="336"/>
      <c r="AF357" s="335"/>
    </row>
    <row r="358" spans="3:32" s="334" customFormat="1" x14ac:dyDescent="0.25">
      <c r="C358" s="346"/>
      <c r="G358" s="346"/>
      <c r="K358" s="346"/>
      <c r="O358" s="346"/>
      <c r="S358" s="346"/>
      <c r="W358" s="346"/>
      <c r="AB358" s="335"/>
      <c r="AC358" s="335"/>
      <c r="AD358" s="335"/>
      <c r="AE358" s="336"/>
      <c r="AF358" s="335"/>
    </row>
    <row r="359" spans="3:32" s="334" customFormat="1" x14ac:dyDescent="0.25">
      <c r="C359" s="346"/>
      <c r="G359" s="346"/>
      <c r="K359" s="346"/>
      <c r="O359" s="346"/>
      <c r="S359" s="346"/>
      <c r="W359" s="346"/>
      <c r="AB359" s="335"/>
      <c r="AC359" s="335"/>
      <c r="AD359" s="335"/>
      <c r="AE359" s="336"/>
      <c r="AF359" s="335"/>
    </row>
    <row r="360" spans="3:32" s="334" customFormat="1" x14ac:dyDescent="0.25">
      <c r="C360" s="346"/>
      <c r="G360" s="346"/>
      <c r="K360" s="346"/>
      <c r="O360" s="346"/>
      <c r="S360" s="346"/>
      <c r="W360" s="346"/>
      <c r="AB360" s="335"/>
      <c r="AC360" s="335"/>
      <c r="AD360" s="335"/>
      <c r="AE360" s="336"/>
      <c r="AF360" s="335"/>
    </row>
    <row r="361" spans="3:32" s="334" customFormat="1" x14ac:dyDescent="0.25">
      <c r="C361" s="346"/>
      <c r="G361" s="346"/>
      <c r="K361" s="346"/>
      <c r="O361" s="346"/>
      <c r="S361" s="346"/>
      <c r="W361" s="346"/>
      <c r="AB361" s="335"/>
      <c r="AC361" s="335"/>
      <c r="AD361" s="335"/>
      <c r="AE361" s="336"/>
      <c r="AF361" s="335"/>
    </row>
    <row r="362" spans="3:32" s="334" customFormat="1" x14ac:dyDescent="0.25">
      <c r="C362" s="346"/>
      <c r="G362" s="346"/>
      <c r="K362" s="346"/>
      <c r="O362" s="346"/>
      <c r="S362" s="346"/>
      <c r="W362" s="346"/>
      <c r="AB362" s="335"/>
      <c r="AC362" s="335"/>
      <c r="AD362" s="335"/>
      <c r="AE362" s="336"/>
      <c r="AF362" s="335"/>
    </row>
    <row r="363" spans="3:32" s="334" customFormat="1" x14ac:dyDescent="0.25">
      <c r="C363" s="346"/>
      <c r="G363" s="346"/>
      <c r="K363" s="346"/>
      <c r="O363" s="346"/>
      <c r="S363" s="346"/>
      <c r="W363" s="346"/>
      <c r="AB363" s="335"/>
      <c r="AC363" s="335"/>
      <c r="AD363" s="335"/>
      <c r="AE363" s="336"/>
      <c r="AF363" s="335"/>
    </row>
    <row r="364" spans="3:32" s="334" customFormat="1" x14ac:dyDescent="0.25">
      <c r="C364" s="346"/>
      <c r="G364" s="346"/>
      <c r="K364" s="346"/>
      <c r="O364" s="346"/>
      <c r="S364" s="346"/>
      <c r="W364" s="346"/>
      <c r="AB364" s="335"/>
      <c r="AC364" s="335"/>
      <c r="AD364" s="335"/>
      <c r="AE364" s="336"/>
      <c r="AF364" s="335"/>
    </row>
    <row r="365" spans="3:32" s="334" customFormat="1" x14ac:dyDescent="0.25">
      <c r="C365" s="346"/>
      <c r="G365" s="346"/>
      <c r="K365" s="346"/>
      <c r="O365" s="346"/>
      <c r="S365" s="346"/>
      <c r="W365" s="346"/>
      <c r="AB365" s="335"/>
      <c r="AC365" s="335"/>
      <c r="AD365" s="335"/>
      <c r="AE365" s="336"/>
      <c r="AF365" s="335"/>
    </row>
    <row r="366" spans="3:32" s="334" customFormat="1" x14ac:dyDescent="0.25">
      <c r="C366" s="346"/>
      <c r="G366" s="346"/>
      <c r="K366" s="346"/>
      <c r="O366" s="346"/>
      <c r="S366" s="346"/>
      <c r="W366" s="346"/>
      <c r="AB366" s="335"/>
      <c r="AC366" s="335"/>
      <c r="AD366" s="335"/>
      <c r="AE366" s="336"/>
      <c r="AF366" s="335"/>
    </row>
    <row r="367" spans="3:32" s="334" customFormat="1" x14ac:dyDescent="0.25">
      <c r="C367" s="346"/>
      <c r="G367" s="346"/>
      <c r="K367" s="346"/>
      <c r="O367" s="346"/>
      <c r="S367" s="346"/>
      <c r="W367" s="346"/>
      <c r="AB367" s="335"/>
      <c r="AC367" s="335"/>
      <c r="AD367" s="335"/>
      <c r="AE367" s="336"/>
      <c r="AF367" s="335"/>
    </row>
    <row r="368" spans="3:32" s="334" customFormat="1" x14ac:dyDescent="0.25">
      <c r="C368" s="346"/>
      <c r="G368" s="346"/>
      <c r="K368" s="346"/>
      <c r="O368" s="346"/>
      <c r="S368" s="346"/>
      <c r="W368" s="346"/>
      <c r="AB368" s="335"/>
      <c r="AC368" s="335"/>
      <c r="AD368" s="335"/>
      <c r="AE368" s="336"/>
      <c r="AF368" s="335"/>
    </row>
    <row r="369" spans="3:32" s="334" customFormat="1" x14ac:dyDescent="0.25">
      <c r="C369" s="346"/>
      <c r="G369" s="346"/>
      <c r="K369" s="346"/>
      <c r="O369" s="346"/>
      <c r="S369" s="346"/>
      <c r="W369" s="346"/>
      <c r="AB369" s="335"/>
      <c r="AC369" s="335"/>
      <c r="AD369" s="335"/>
      <c r="AE369" s="336"/>
      <c r="AF369" s="335"/>
    </row>
    <row r="370" spans="3:32" s="334" customFormat="1" x14ac:dyDescent="0.25">
      <c r="C370" s="346"/>
      <c r="G370" s="346"/>
      <c r="K370" s="346"/>
      <c r="O370" s="346"/>
      <c r="S370" s="346"/>
      <c r="W370" s="346"/>
      <c r="AB370" s="335"/>
      <c r="AC370" s="335"/>
      <c r="AD370" s="335"/>
      <c r="AE370" s="336"/>
      <c r="AF370" s="335"/>
    </row>
    <row r="371" spans="3:32" s="334" customFormat="1" x14ac:dyDescent="0.25">
      <c r="C371" s="346"/>
      <c r="G371" s="346"/>
      <c r="K371" s="346"/>
      <c r="O371" s="346"/>
      <c r="S371" s="346"/>
      <c r="W371" s="346"/>
      <c r="AB371" s="335"/>
      <c r="AC371" s="335"/>
      <c r="AD371" s="335"/>
      <c r="AE371" s="336"/>
      <c r="AF371" s="335"/>
    </row>
    <row r="372" spans="3:32" s="334" customFormat="1" x14ac:dyDescent="0.25">
      <c r="C372" s="346"/>
      <c r="G372" s="346"/>
      <c r="K372" s="346"/>
      <c r="O372" s="346"/>
      <c r="S372" s="346"/>
      <c r="W372" s="346"/>
      <c r="AB372" s="335"/>
      <c r="AC372" s="335"/>
      <c r="AD372" s="335"/>
      <c r="AE372" s="336"/>
      <c r="AF372" s="335"/>
    </row>
    <row r="373" spans="3:32" s="334" customFormat="1" x14ac:dyDescent="0.25">
      <c r="C373" s="346"/>
      <c r="G373" s="346"/>
      <c r="K373" s="346"/>
      <c r="O373" s="346"/>
      <c r="S373" s="346"/>
      <c r="W373" s="346"/>
      <c r="AB373" s="335"/>
      <c r="AC373" s="335"/>
      <c r="AD373" s="335"/>
      <c r="AE373" s="336"/>
      <c r="AF373" s="335"/>
    </row>
    <row r="374" spans="3:32" s="334" customFormat="1" x14ac:dyDescent="0.25">
      <c r="C374" s="346"/>
      <c r="G374" s="346"/>
      <c r="K374" s="346"/>
      <c r="O374" s="346"/>
      <c r="S374" s="346"/>
      <c r="W374" s="346"/>
      <c r="AB374" s="335"/>
      <c r="AC374" s="335"/>
      <c r="AD374" s="335"/>
      <c r="AE374" s="336"/>
      <c r="AF374" s="335"/>
    </row>
    <row r="375" spans="3:32" s="334" customFormat="1" x14ac:dyDescent="0.25">
      <c r="C375" s="346"/>
      <c r="G375" s="346"/>
      <c r="K375" s="346"/>
      <c r="O375" s="346"/>
      <c r="S375" s="346"/>
      <c r="W375" s="346"/>
      <c r="AB375" s="335"/>
      <c r="AC375" s="335"/>
      <c r="AD375" s="335"/>
      <c r="AE375" s="336"/>
      <c r="AF375" s="335"/>
    </row>
    <row r="376" spans="3:32" s="334" customFormat="1" x14ac:dyDescent="0.25">
      <c r="C376" s="346"/>
      <c r="G376" s="346"/>
      <c r="K376" s="346"/>
      <c r="O376" s="346"/>
      <c r="S376" s="346"/>
      <c r="W376" s="346"/>
      <c r="AB376" s="335"/>
      <c r="AC376" s="335"/>
      <c r="AD376" s="335"/>
      <c r="AE376" s="336"/>
      <c r="AF376" s="335"/>
    </row>
    <row r="377" spans="3:32" s="334" customFormat="1" x14ac:dyDescent="0.25">
      <c r="C377" s="346"/>
      <c r="G377" s="346"/>
      <c r="K377" s="346"/>
      <c r="O377" s="346"/>
      <c r="S377" s="346"/>
      <c r="W377" s="346"/>
      <c r="AB377" s="335"/>
      <c r="AC377" s="335"/>
      <c r="AD377" s="335"/>
      <c r="AE377" s="336"/>
      <c r="AF377" s="335"/>
    </row>
    <row r="378" spans="3:32" s="334" customFormat="1" x14ac:dyDescent="0.25">
      <c r="C378" s="346"/>
      <c r="G378" s="346"/>
      <c r="K378" s="346"/>
      <c r="O378" s="346"/>
      <c r="S378" s="346"/>
      <c r="W378" s="346"/>
      <c r="AB378" s="335"/>
      <c r="AC378" s="335"/>
      <c r="AD378" s="335"/>
      <c r="AE378" s="336"/>
      <c r="AF378" s="335"/>
    </row>
    <row r="379" spans="3:32" s="334" customFormat="1" x14ac:dyDescent="0.25">
      <c r="C379" s="346"/>
      <c r="G379" s="346"/>
      <c r="K379" s="346"/>
      <c r="O379" s="346"/>
      <c r="S379" s="346"/>
      <c r="W379" s="346"/>
      <c r="AB379" s="335"/>
      <c r="AC379" s="335"/>
      <c r="AD379" s="335"/>
      <c r="AE379" s="336"/>
      <c r="AF379" s="335"/>
    </row>
    <row r="380" spans="3:32" s="334" customFormat="1" x14ac:dyDescent="0.25">
      <c r="C380" s="346"/>
      <c r="G380" s="346"/>
      <c r="K380" s="346"/>
      <c r="O380" s="346"/>
      <c r="S380" s="346"/>
      <c r="W380" s="346"/>
      <c r="AB380" s="335"/>
      <c r="AC380" s="335"/>
      <c r="AD380" s="335"/>
      <c r="AE380" s="336"/>
      <c r="AF380" s="335"/>
    </row>
    <row r="381" spans="3:32" s="334" customFormat="1" x14ac:dyDescent="0.25">
      <c r="C381" s="346"/>
      <c r="G381" s="346"/>
      <c r="K381" s="346"/>
      <c r="O381" s="346"/>
      <c r="S381" s="346"/>
      <c r="W381" s="346"/>
      <c r="AB381" s="335"/>
      <c r="AC381" s="335"/>
      <c r="AD381" s="335"/>
      <c r="AE381" s="336"/>
      <c r="AF381" s="335"/>
    </row>
    <row r="382" spans="3:32" s="334" customFormat="1" x14ac:dyDescent="0.25">
      <c r="C382" s="346"/>
      <c r="G382" s="346"/>
      <c r="K382" s="346"/>
      <c r="O382" s="346"/>
      <c r="S382" s="346"/>
      <c r="W382" s="346"/>
      <c r="AB382" s="335"/>
      <c r="AC382" s="335"/>
      <c r="AD382" s="335"/>
      <c r="AE382" s="336"/>
      <c r="AF382" s="335"/>
    </row>
    <row r="383" spans="3:32" s="334" customFormat="1" x14ac:dyDescent="0.25">
      <c r="C383" s="346"/>
      <c r="G383" s="346"/>
      <c r="K383" s="346"/>
      <c r="O383" s="346"/>
      <c r="S383" s="346"/>
      <c r="W383" s="346"/>
      <c r="AB383" s="335"/>
      <c r="AC383" s="335"/>
      <c r="AD383" s="335"/>
      <c r="AE383" s="336"/>
      <c r="AF383" s="335"/>
    </row>
    <row r="384" spans="3:32" s="334" customFormat="1" x14ac:dyDescent="0.25">
      <c r="C384" s="346"/>
      <c r="G384" s="346"/>
      <c r="K384" s="346"/>
      <c r="O384" s="346"/>
      <c r="S384" s="346"/>
      <c r="W384" s="346"/>
      <c r="AB384" s="335"/>
      <c r="AC384" s="335"/>
      <c r="AD384" s="335"/>
      <c r="AE384" s="336"/>
      <c r="AF384" s="335"/>
    </row>
    <row r="385" spans="3:32" s="334" customFormat="1" x14ac:dyDescent="0.25">
      <c r="C385" s="346"/>
      <c r="G385" s="346"/>
      <c r="K385" s="346"/>
      <c r="O385" s="346"/>
      <c r="S385" s="346"/>
      <c r="W385" s="346"/>
      <c r="AB385" s="335"/>
      <c r="AC385" s="335"/>
      <c r="AD385" s="335"/>
      <c r="AE385" s="336"/>
      <c r="AF385" s="335"/>
    </row>
    <row r="386" spans="3:32" s="334" customFormat="1" x14ac:dyDescent="0.25">
      <c r="C386" s="346"/>
      <c r="G386" s="346"/>
      <c r="K386" s="346"/>
      <c r="O386" s="346"/>
      <c r="S386" s="346"/>
      <c r="W386" s="346"/>
      <c r="AB386" s="335"/>
      <c r="AC386" s="335"/>
      <c r="AD386" s="335"/>
      <c r="AE386" s="336"/>
      <c r="AF386" s="335"/>
    </row>
    <row r="387" spans="3:32" s="334" customFormat="1" x14ac:dyDescent="0.25">
      <c r="C387" s="346"/>
      <c r="G387" s="346"/>
      <c r="K387" s="346"/>
      <c r="O387" s="346"/>
      <c r="S387" s="346"/>
      <c r="W387" s="346"/>
      <c r="AB387" s="335"/>
      <c r="AC387" s="335"/>
      <c r="AD387" s="335"/>
      <c r="AE387" s="336"/>
      <c r="AF387" s="335"/>
    </row>
    <row r="388" spans="3:32" s="334" customFormat="1" x14ac:dyDescent="0.25">
      <c r="C388" s="346"/>
      <c r="G388" s="346"/>
      <c r="K388" s="346"/>
      <c r="O388" s="346"/>
      <c r="S388" s="346"/>
      <c r="W388" s="346"/>
      <c r="AB388" s="335"/>
      <c r="AC388" s="335"/>
      <c r="AD388" s="335"/>
      <c r="AE388" s="336"/>
      <c r="AF388" s="335"/>
    </row>
    <row r="389" spans="3:32" s="334" customFormat="1" x14ac:dyDescent="0.25">
      <c r="C389" s="346"/>
      <c r="G389" s="346"/>
      <c r="K389" s="346"/>
      <c r="O389" s="346"/>
      <c r="S389" s="346"/>
      <c r="W389" s="346"/>
      <c r="AB389" s="335"/>
      <c r="AC389" s="335"/>
      <c r="AD389" s="335"/>
      <c r="AE389" s="336"/>
      <c r="AF389" s="335"/>
    </row>
    <row r="390" spans="3:32" s="334" customFormat="1" x14ac:dyDescent="0.25">
      <c r="C390" s="346"/>
      <c r="G390" s="346"/>
      <c r="K390" s="346"/>
      <c r="O390" s="346"/>
      <c r="S390" s="346"/>
      <c r="W390" s="346"/>
      <c r="AB390" s="335"/>
      <c r="AC390" s="335"/>
      <c r="AD390" s="335"/>
      <c r="AE390" s="336"/>
      <c r="AF390" s="335"/>
    </row>
    <row r="391" spans="3:32" s="334" customFormat="1" x14ac:dyDescent="0.25">
      <c r="C391" s="346"/>
      <c r="G391" s="346"/>
      <c r="K391" s="346"/>
      <c r="O391" s="346"/>
      <c r="S391" s="346"/>
      <c r="W391" s="346"/>
      <c r="AB391" s="335"/>
      <c r="AC391" s="335"/>
      <c r="AD391" s="335"/>
      <c r="AE391" s="336"/>
      <c r="AF391" s="335"/>
    </row>
    <row r="392" spans="3:32" s="334" customFormat="1" x14ac:dyDescent="0.25">
      <c r="C392" s="346"/>
      <c r="G392" s="346"/>
      <c r="K392" s="346"/>
      <c r="O392" s="346"/>
      <c r="S392" s="346"/>
      <c r="W392" s="346"/>
      <c r="AB392" s="335"/>
      <c r="AC392" s="335"/>
      <c r="AD392" s="335"/>
      <c r="AE392" s="336"/>
      <c r="AF392" s="335"/>
    </row>
    <row r="393" spans="3:32" s="334" customFormat="1" x14ac:dyDescent="0.25">
      <c r="C393" s="346"/>
      <c r="G393" s="346"/>
      <c r="K393" s="346"/>
      <c r="O393" s="346"/>
      <c r="S393" s="346"/>
      <c r="W393" s="346"/>
      <c r="AB393" s="335"/>
      <c r="AC393" s="335"/>
      <c r="AD393" s="335"/>
      <c r="AE393" s="336"/>
      <c r="AF393" s="335"/>
    </row>
    <row r="394" spans="3:32" s="334" customFormat="1" x14ac:dyDescent="0.25">
      <c r="C394" s="346"/>
      <c r="G394" s="346"/>
      <c r="K394" s="346"/>
      <c r="O394" s="346"/>
      <c r="S394" s="346"/>
      <c r="W394" s="346"/>
      <c r="AB394" s="335"/>
      <c r="AC394" s="335"/>
      <c r="AD394" s="335"/>
      <c r="AE394" s="336"/>
      <c r="AF394" s="335"/>
    </row>
    <row r="395" spans="3:32" s="334" customFormat="1" x14ac:dyDescent="0.25">
      <c r="C395" s="346"/>
      <c r="G395" s="346"/>
      <c r="K395" s="346"/>
      <c r="O395" s="346"/>
      <c r="S395" s="346"/>
      <c r="W395" s="346"/>
      <c r="AB395" s="335"/>
      <c r="AC395" s="335"/>
      <c r="AD395" s="335"/>
      <c r="AE395" s="336"/>
      <c r="AF395" s="335"/>
    </row>
    <row r="396" spans="3:32" s="334" customFormat="1" x14ac:dyDescent="0.25">
      <c r="C396" s="346"/>
      <c r="G396" s="346"/>
      <c r="K396" s="346"/>
      <c r="O396" s="346"/>
      <c r="S396" s="346"/>
      <c r="W396" s="346"/>
      <c r="AB396" s="335"/>
      <c r="AC396" s="335"/>
      <c r="AD396" s="335"/>
      <c r="AE396" s="336"/>
      <c r="AF396" s="335"/>
    </row>
    <row r="397" spans="3:32" s="334" customFormat="1" x14ac:dyDescent="0.25">
      <c r="C397" s="346"/>
      <c r="G397" s="346"/>
      <c r="K397" s="346"/>
      <c r="O397" s="346"/>
      <c r="S397" s="346"/>
      <c r="W397" s="346"/>
      <c r="AB397" s="335"/>
      <c r="AC397" s="335"/>
      <c r="AD397" s="335"/>
      <c r="AE397" s="336"/>
      <c r="AF397" s="335"/>
    </row>
    <row r="398" spans="3:32" s="334" customFormat="1" x14ac:dyDescent="0.25">
      <c r="C398" s="346"/>
      <c r="G398" s="346"/>
      <c r="K398" s="346"/>
      <c r="O398" s="346"/>
      <c r="S398" s="346"/>
      <c r="W398" s="346"/>
      <c r="AB398" s="335"/>
      <c r="AC398" s="335"/>
      <c r="AD398" s="335"/>
      <c r="AE398" s="336"/>
      <c r="AF398" s="335"/>
    </row>
    <row r="399" spans="3:32" s="334" customFormat="1" x14ac:dyDescent="0.25">
      <c r="C399" s="346"/>
      <c r="G399" s="346"/>
      <c r="K399" s="346"/>
      <c r="O399" s="346"/>
      <c r="S399" s="346"/>
      <c r="W399" s="346"/>
      <c r="AB399" s="335"/>
      <c r="AC399" s="335"/>
      <c r="AD399" s="335"/>
      <c r="AE399" s="336"/>
      <c r="AF399" s="335"/>
    </row>
    <row r="400" spans="3:32" s="334" customFormat="1" x14ac:dyDescent="0.25">
      <c r="C400" s="346"/>
      <c r="G400" s="346"/>
      <c r="K400" s="346"/>
      <c r="O400" s="346"/>
      <c r="S400" s="346"/>
      <c r="W400" s="346"/>
      <c r="AB400" s="335"/>
      <c r="AC400" s="335"/>
      <c r="AD400" s="335"/>
      <c r="AE400" s="336"/>
      <c r="AF400" s="335"/>
    </row>
    <row r="401" spans="3:32" s="334" customFormat="1" x14ac:dyDescent="0.25">
      <c r="C401" s="346"/>
      <c r="G401" s="346"/>
      <c r="K401" s="346"/>
      <c r="O401" s="346"/>
      <c r="S401" s="346"/>
      <c r="W401" s="346"/>
      <c r="AB401" s="335"/>
      <c r="AC401" s="335"/>
      <c r="AD401" s="335"/>
      <c r="AE401" s="336"/>
      <c r="AF401" s="335"/>
    </row>
    <row r="402" spans="3:32" s="334" customFormat="1" x14ac:dyDescent="0.25">
      <c r="C402" s="346"/>
      <c r="G402" s="346"/>
      <c r="K402" s="346"/>
      <c r="O402" s="346"/>
      <c r="S402" s="346"/>
      <c r="W402" s="346"/>
      <c r="AB402" s="335"/>
      <c r="AC402" s="335"/>
      <c r="AD402" s="335"/>
      <c r="AE402" s="336"/>
      <c r="AF402" s="335"/>
    </row>
    <row r="403" spans="3:32" s="334" customFormat="1" x14ac:dyDescent="0.25">
      <c r="C403" s="346"/>
      <c r="G403" s="346"/>
      <c r="K403" s="346"/>
      <c r="O403" s="346"/>
      <c r="S403" s="346"/>
      <c r="W403" s="346"/>
      <c r="AB403" s="335"/>
      <c r="AC403" s="335"/>
      <c r="AD403" s="335"/>
      <c r="AE403" s="336"/>
      <c r="AF403" s="335"/>
    </row>
    <row r="404" spans="3:32" s="334" customFormat="1" x14ac:dyDescent="0.25">
      <c r="C404" s="346"/>
      <c r="G404" s="346"/>
      <c r="K404" s="346"/>
      <c r="O404" s="346"/>
      <c r="S404" s="346"/>
      <c r="W404" s="346"/>
      <c r="AB404" s="335"/>
      <c r="AC404" s="335"/>
      <c r="AD404" s="335"/>
      <c r="AE404" s="336"/>
      <c r="AF404" s="335"/>
    </row>
    <row r="405" spans="3:32" s="334" customFormat="1" x14ac:dyDescent="0.25">
      <c r="C405" s="346"/>
      <c r="G405" s="346"/>
      <c r="K405" s="346"/>
      <c r="O405" s="346"/>
      <c r="S405" s="346"/>
      <c r="W405" s="346"/>
      <c r="AB405" s="335"/>
      <c r="AC405" s="335"/>
      <c r="AD405" s="335"/>
      <c r="AE405" s="336"/>
      <c r="AF405" s="335"/>
    </row>
    <row r="406" spans="3:32" s="334" customFormat="1" x14ac:dyDescent="0.25">
      <c r="C406" s="346"/>
      <c r="G406" s="346"/>
      <c r="K406" s="346"/>
      <c r="O406" s="346"/>
      <c r="S406" s="346"/>
      <c r="W406" s="346"/>
      <c r="AB406" s="335"/>
      <c r="AC406" s="335"/>
      <c r="AD406" s="335"/>
      <c r="AE406" s="336"/>
      <c r="AF406" s="335"/>
    </row>
    <row r="407" spans="3:32" s="334" customFormat="1" x14ac:dyDescent="0.25">
      <c r="C407" s="346"/>
      <c r="G407" s="346"/>
      <c r="K407" s="346"/>
      <c r="O407" s="346"/>
      <c r="S407" s="346"/>
      <c r="W407" s="346"/>
      <c r="AB407" s="335"/>
      <c r="AC407" s="335"/>
      <c r="AD407" s="335"/>
      <c r="AE407" s="336"/>
      <c r="AF407" s="335"/>
    </row>
    <row r="408" spans="3:32" s="334" customFormat="1" x14ac:dyDescent="0.25">
      <c r="C408" s="346"/>
      <c r="G408" s="346"/>
      <c r="K408" s="346"/>
      <c r="O408" s="346"/>
      <c r="S408" s="346"/>
      <c r="W408" s="346"/>
      <c r="AB408" s="335"/>
      <c r="AC408" s="335"/>
      <c r="AD408" s="335"/>
      <c r="AE408" s="336"/>
      <c r="AF408" s="335"/>
    </row>
    <row r="409" spans="3:32" s="334" customFormat="1" x14ac:dyDescent="0.25">
      <c r="C409" s="346"/>
      <c r="G409" s="346"/>
      <c r="K409" s="346"/>
      <c r="O409" s="346"/>
      <c r="S409" s="346"/>
      <c r="W409" s="346"/>
      <c r="AB409" s="335"/>
      <c r="AC409" s="335"/>
      <c r="AD409" s="335"/>
      <c r="AE409" s="336"/>
      <c r="AF409" s="335"/>
    </row>
    <row r="410" spans="3:32" s="334" customFormat="1" x14ac:dyDescent="0.25">
      <c r="C410" s="346"/>
      <c r="G410" s="346"/>
      <c r="K410" s="346"/>
      <c r="O410" s="346"/>
      <c r="S410" s="346"/>
      <c r="W410" s="346"/>
      <c r="AB410" s="335"/>
      <c r="AC410" s="335"/>
      <c r="AD410" s="335"/>
      <c r="AE410" s="336"/>
      <c r="AF410" s="335"/>
    </row>
    <row r="411" spans="3:32" s="334" customFormat="1" x14ac:dyDescent="0.25">
      <c r="C411" s="346"/>
      <c r="G411" s="346"/>
      <c r="K411" s="346"/>
      <c r="O411" s="346"/>
      <c r="S411" s="346"/>
      <c r="W411" s="346"/>
      <c r="AB411" s="335"/>
      <c r="AC411" s="335"/>
      <c r="AD411" s="335"/>
      <c r="AE411" s="336"/>
      <c r="AF411" s="335"/>
    </row>
    <row r="412" spans="3:32" s="334" customFormat="1" x14ac:dyDescent="0.25">
      <c r="C412" s="346"/>
      <c r="G412" s="346"/>
      <c r="K412" s="346"/>
      <c r="O412" s="346"/>
      <c r="S412" s="346"/>
      <c r="W412" s="346"/>
      <c r="AB412" s="335"/>
      <c r="AC412" s="335"/>
      <c r="AD412" s="335"/>
      <c r="AE412" s="336"/>
      <c r="AF412" s="335"/>
    </row>
    <row r="413" spans="3:32" s="334" customFormat="1" x14ac:dyDescent="0.25">
      <c r="C413" s="346"/>
      <c r="G413" s="346"/>
      <c r="K413" s="346"/>
      <c r="O413" s="346"/>
      <c r="S413" s="346"/>
      <c r="W413" s="346"/>
      <c r="AB413" s="335"/>
      <c r="AC413" s="335"/>
      <c r="AD413" s="335"/>
      <c r="AE413" s="336"/>
      <c r="AF413" s="335"/>
    </row>
    <row r="414" spans="3:32" s="334" customFormat="1" x14ac:dyDescent="0.25">
      <c r="C414" s="346"/>
      <c r="G414" s="346"/>
      <c r="K414" s="346"/>
      <c r="O414" s="346"/>
      <c r="S414" s="346"/>
      <c r="W414" s="346"/>
      <c r="AB414" s="335"/>
      <c r="AC414" s="335"/>
      <c r="AD414" s="335"/>
      <c r="AE414" s="336"/>
      <c r="AF414" s="335"/>
    </row>
    <row r="415" spans="3:32" s="334" customFormat="1" x14ac:dyDescent="0.25">
      <c r="C415" s="346"/>
      <c r="G415" s="346"/>
      <c r="K415" s="346"/>
      <c r="O415" s="346"/>
      <c r="S415" s="346"/>
      <c r="W415" s="346"/>
      <c r="AB415" s="335"/>
      <c r="AC415" s="335"/>
      <c r="AD415" s="335"/>
      <c r="AE415" s="336"/>
      <c r="AF415" s="335"/>
    </row>
    <row r="416" spans="3:32" s="334" customFormat="1" x14ac:dyDescent="0.25">
      <c r="C416" s="346"/>
      <c r="G416" s="346"/>
      <c r="K416" s="346"/>
      <c r="O416" s="346"/>
      <c r="S416" s="346"/>
      <c r="W416" s="346"/>
      <c r="AB416" s="335"/>
      <c r="AC416" s="335"/>
      <c r="AD416" s="335"/>
      <c r="AE416" s="336"/>
      <c r="AF416" s="335"/>
    </row>
    <row r="417" spans="3:32" s="334" customFormat="1" x14ac:dyDescent="0.25">
      <c r="C417" s="346"/>
      <c r="G417" s="346"/>
      <c r="K417" s="346"/>
      <c r="O417" s="346"/>
      <c r="S417" s="346"/>
      <c r="W417" s="346"/>
      <c r="AB417" s="335"/>
      <c r="AC417" s="335"/>
      <c r="AD417" s="335"/>
      <c r="AE417" s="336"/>
      <c r="AF417" s="335"/>
    </row>
    <row r="418" spans="3:32" s="334" customFormat="1" x14ac:dyDescent="0.25">
      <c r="C418" s="346"/>
      <c r="G418" s="346"/>
      <c r="K418" s="346"/>
      <c r="O418" s="346"/>
      <c r="S418" s="346"/>
      <c r="W418" s="346"/>
      <c r="AB418" s="335"/>
      <c r="AC418" s="335"/>
      <c r="AD418" s="335"/>
      <c r="AE418" s="336"/>
      <c r="AF418" s="335"/>
    </row>
    <row r="419" spans="3:32" s="334" customFormat="1" x14ac:dyDescent="0.25">
      <c r="C419" s="346"/>
      <c r="G419" s="346"/>
      <c r="K419" s="346"/>
      <c r="O419" s="346"/>
      <c r="S419" s="346"/>
      <c r="W419" s="346"/>
      <c r="AB419" s="335"/>
      <c r="AC419" s="335"/>
      <c r="AD419" s="335"/>
      <c r="AE419" s="336"/>
      <c r="AF419" s="335"/>
    </row>
    <row r="420" spans="3:32" s="334" customFormat="1" x14ac:dyDescent="0.25">
      <c r="C420" s="346"/>
      <c r="G420" s="346"/>
      <c r="K420" s="346"/>
      <c r="O420" s="346"/>
      <c r="S420" s="346"/>
      <c r="W420" s="346"/>
      <c r="AB420" s="335"/>
      <c r="AC420" s="335"/>
      <c r="AD420" s="335"/>
      <c r="AE420" s="336"/>
      <c r="AF420" s="335"/>
    </row>
    <row r="421" spans="3:32" s="334" customFormat="1" x14ac:dyDescent="0.25">
      <c r="C421" s="346"/>
      <c r="G421" s="346"/>
      <c r="K421" s="346"/>
      <c r="O421" s="346"/>
      <c r="S421" s="346"/>
      <c r="W421" s="346"/>
      <c r="AB421" s="335"/>
      <c r="AC421" s="335"/>
      <c r="AD421" s="335"/>
      <c r="AE421" s="336"/>
      <c r="AF421" s="335"/>
    </row>
    <row r="422" spans="3:32" s="334" customFormat="1" x14ac:dyDescent="0.25">
      <c r="C422" s="346"/>
      <c r="G422" s="346"/>
      <c r="K422" s="346"/>
      <c r="O422" s="346"/>
      <c r="S422" s="346"/>
      <c r="W422" s="346"/>
      <c r="AB422" s="335"/>
      <c r="AC422" s="335"/>
      <c r="AD422" s="335"/>
      <c r="AE422" s="336"/>
      <c r="AF422" s="335"/>
    </row>
    <row r="423" spans="3:32" s="334" customFormat="1" x14ac:dyDescent="0.25">
      <c r="C423" s="346"/>
      <c r="G423" s="346"/>
      <c r="K423" s="346"/>
      <c r="O423" s="346"/>
      <c r="S423" s="346"/>
      <c r="W423" s="346"/>
      <c r="AB423" s="335"/>
      <c r="AC423" s="335"/>
      <c r="AD423" s="335"/>
      <c r="AE423" s="336"/>
      <c r="AF423" s="335"/>
    </row>
    <row r="424" spans="3:32" s="334" customFormat="1" x14ac:dyDescent="0.25">
      <c r="C424" s="346"/>
      <c r="G424" s="346"/>
      <c r="K424" s="346"/>
      <c r="O424" s="346"/>
      <c r="S424" s="346"/>
      <c r="W424" s="346"/>
      <c r="AB424" s="335"/>
      <c r="AC424" s="335"/>
      <c r="AD424" s="335"/>
      <c r="AE424" s="336"/>
      <c r="AF424" s="335"/>
    </row>
    <row r="425" spans="3:32" s="334" customFormat="1" x14ac:dyDescent="0.25">
      <c r="C425" s="346"/>
      <c r="G425" s="346"/>
      <c r="K425" s="346"/>
      <c r="O425" s="346"/>
      <c r="S425" s="346"/>
      <c r="W425" s="346"/>
      <c r="AB425" s="335"/>
      <c r="AC425" s="335"/>
      <c r="AD425" s="335"/>
      <c r="AE425" s="336"/>
      <c r="AF425" s="335"/>
    </row>
    <row r="426" spans="3:32" s="334" customFormat="1" x14ac:dyDescent="0.25">
      <c r="C426" s="346"/>
      <c r="G426" s="346"/>
      <c r="K426" s="346"/>
      <c r="O426" s="346"/>
      <c r="S426" s="346"/>
      <c r="W426" s="346"/>
      <c r="AB426" s="335"/>
      <c r="AC426" s="335"/>
      <c r="AD426" s="335"/>
      <c r="AE426" s="336"/>
      <c r="AF426" s="335"/>
    </row>
    <row r="427" spans="3:32" s="334" customFormat="1" x14ac:dyDescent="0.25">
      <c r="C427" s="346"/>
      <c r="G427" s="346"/>
      <c r="K427" s="346"/>
      <c r="O427" s="346"/>
      <c r="S427" s="346"/>
      <c r="W427" s="346"/>
      <c r="AB427" s="335"/>
      <c r="AC427" s="335"/>
      <c r="AD427" s="335"/>
      <c r="AE427" s="336"/>
      <c r="AF427" s="335"/>
    </row>
    <row r="428" spans="3:32" s="334" customFormat="1" x14ac:dyDescent="0.25">
      <c r="C428" s="346"/>
      <c r="G428" s="346"/>
      <c r="K428" s="346"/>
      <c r="O428" s="346"/>
      <c r="S428" s="346"/>
      <c r="W428" s="346"/>
      <c r="AB428" s="335"/>
      <c r="AC428" s="335"/>
      <c r="AD428" s="335"/>
      <c r="AE428" s="336"/>
      <c r="AF428" s="335"/>
    </row>
    <row r="429" spans="3:32" s="334" customFormat="1" x14ac:dyDescent="0.25">
      <c r="C429" s="346"/>
      <c r="G429" s="346"/>
      <c r="K429" s="346"/>
      <c r="O429" s="346"/>
      <c r="S429" s="346"/>
      <c r="W429" s="346"/>
      <c r="AB429" s="335"/>
      <c r="AC429" s="335"/>
      <c r="AD429" s="335"/>
      <c r="AE429" s="336"/>
      <c r="AF429" s="335"/>
    </row>
    <row r="430" spans="3:32" s="334" customFormat="1" x14ac:dyDescent="0.25">
      <c r="C430" s="346"/>
      <c r="G430" s="346"/>
      <c r="K430" s="346"/>
      <c r="O430" s="346"/>
      <c r="S430" s="346"/>
      <c r="W430" s="346"/>
      <c r="AB430" s="335"/>
      <c r="AC430" s="335"/>
      <c r="AD430" s="335"/>
      <c r="AE430" s="336"/>
      <c r="AF430" s="335"/>
    </row>
    <row r="431" spans="3:32" s="334" customFormat="1" x14ac:dyDescent="0.25">
      <c r="C431" s="346"/>
      <c r="G431" s="346"/>
      <c r="K431" s="346"/>
      <c r="O431" s="346"/>
      <c r="S431" s="346"/>
      <c r="W431" s="346"/>
      <c r="AB431" s="335"/>
      <c r="AC431" s="335"/>
      <c r="AD431" s="335"/>
      <c r="AE431" s="336"/>
      <c r="AF431" s="335"/>
    </row>
    <row r="432" spans="3:32" s="334" customFormat="1" x14ac:dyDescent="0.25">
      <c r="C432" s="346"/>
      <c r="G432" s="346"/>
      <c r="K432" s="346"/>
      <c r="O432" s="346"/>
      <c r="S432" s="346"/>
      <c r="W432" s="346"/>
      <c r="AB432" s="335"/>
      <c r="AC432" s="335"/>
      <c r="AD432" s="335"/>
      <c r="AE432" s="336"/>
      <c r="AF432" s="335"/>
    </row>
    <row r="433" spans="3:32" s="334" customFormat="1" x14ac:dyDescent="0.25">
      <c r="C433" s="346"/>
      <c r="G433" s="346"/>
      <c r="K433" s="346"/>
      <c r="O433" s="346"/>
      <c r="S433" s="346"/>
      <c r="W433" s="346"/>
      <c r="AB433" s="335"/>
      <c r="AC433" s="335"/>
      <c r="AD433" s="335"/>
      <c r="AE433" s="336"/>
      <c r="AF433" s="335"/>
    </row>
    <row r="434" spans="3:32" s="334" customFormat="1" x14ac:dyDescent="0.25">
      <c r="C434" s="346"/>
      <c r="G434" s="346"/>
      <c r="K434" s="346"/>
      <c r="O434" s="346"/>
      <c r="S434" s="346"/>
      <c r="W434" s="346"/>
      <c r="AB434" s="335"/>
      <c r="AC434" s="335"/>
      <c r="AD434" s="335"/>
      <c r="AE434" s="336"/>
      <c r="AF434" s="335"/>
    </row>
    <row r="435" spans="3:32" s="334" customFormat="1" x14ac:dyDescent="0.25">
      <c r="C435" s="346"/>
      <c r="G435" s="346"/>
      <c r="K435" s="346"/>
      <c r="O435" s="346"/>
      <c r="S435" s="346"/>
      <c r="W435" s="346"/>
      <c r="AB435" s="335"/>
      <c r="AC435" s="335"/>
      <c r="AD435" s="335"/>
      <c r="AE435" s="336"/>
      <c r="AF435" s="335"/>
    </row>
    <row r="436" spans="3:32" s="334" customFormat="1" x14ac:dyDescent="0.25">
      <c r="C436" s="346"/>
      <c r="G436" s="346"/>
      <c r="K436" s="346"/>
      <c r="O436" s="346"/>
      <c r="S436" s="346"/>
      <c r="W436" s="346"/>
      <c r="AB436" s="335"/>
      <c r="AC436" s="335"/>
      <c r="AD436" s="335"/>
      <c r="AE436" s="336"/>
      <c r="AF436" s="335"/>
    </row>
    <row r="437" spans="3:32" s="334" customFormat="1" x14ac:dyDescent="0.25">
      <c r="C437" s="346"/>
      <c r="G437" s="346"/>
      <c r="K437" s="346"/>
      <c r="O437" s="346"/>
      <c r="S437" s="346"/>
      <c r="W437" s="346"/>
      <c r="AB437" s="335"/>
      <c r="AC437" s="335"/>
      <c r="AD437" s="335"/>
      <c r="AE437" s="336"/>
      <c r="AF437" s="335"/>
    </row>
    <row r="438" spans="3:32" s="334" customFormat="1" x14ac:dyDescent="0.25">
      <c r="C438" s="346"/>
      <c r="G438" s="346"/>
      <c r="K438" s="346"/>
      <c r="O438" s="346"/>
      <c r="S438" s="346"/>
      <c r="W438" s="346"/>
      <c r="AB438" s="335"/>
      <c r="AC438" s="335"/>
      <c r="AD438" s="335"/>
      <c r="AE438" s="336"/>
      <c r="AF438" s="335"/>
    </row>
    <row r="439" spans="3:32" s="334" customFormat="1" x14ac:dyDescent="0.25">
      <c r="C439" s="346"/>
      <c r="G439" s="346"/>
      <c r="K439" s="346"/>
      <c r="O439" s="346"/>
      <c r="S439" s="346"/>
      <c r="W439" s="346"/>
      <c r="AB439" s="335"/>
      <c r="AC439" s="335"/>
      <c r="AD439" s="335"/>
      <c r="AE439" s="336"/>
      <c r="AF439" s="335"/>
    </row>
    <row r="440" spans="3:32" s="334" customFormat="1" x14ac:dyDescent="0.25">
      <c r="C440" s="346"/>
      <c r="G440" s="346"/>
      <c r="K440" s="346"/>
      <c r="O440" s="346"/>
      <c r="S440" s="346"/>
      <c r="W440" s="346"/>
      <c r="AB440" s="335"/>
      <c r="AC440" s="335"/>
      <c r="AD440" s="335"/>
      <c r="AE440" s="336"/>
      <c r="AF440" s="335"/>
    </row>
    <row r="441" spans="3:32" s="334" customFormat="1" x14ac:dyDescent="0.25">
      <c r="C441" s="346"/>
      <c r="G441" s="346"/>
      <c r="K441" s="346"/>
      <c r="O441" s="346"/>
      <c r="S441" s="346"/>
      <c r="W441" s="346"/>
      <c r="AB441" s="335"/>
      <c r="AC441" s="335"/>
      <c r="AD441" s="335"/>
      <c r="AE441" s="336"/>
      <c r="AF441" s="335"/>
    </row>
    <row r="442" spans="3:32" s="334" customFormat="1" x14ac:dyDescent="0.25">
      <c r="C442" s="346"/>
      <c r="G442" s="346"/>
      <c r="K442" s="346"/>
      <c r="O442" s="346"/>
      <c r="S442" s="346"/>
      <c r="W442" s="346"/>
      <c r="AB442" s="335"/>
      <c r="AC442" s="335"/>
      <c r="AD442" s="335"/>
      <c r="AE442" s="336"/>
      <c r="AF442" s="335"/>
    </row>
    <row r="443" spans="3:32" s="334" customFormat="1" x14ac:dyDescent="0.25">
      <c r="C443" s="346"/>
      <c r="G443" s="346"/>
      <c r="K443" s="346"/>
      <c r="O443" s="346"/>
      <c r="S443" s="346"/>
      <c r="W443" s="346"/>
      <c r="AB443" s="335"/>
      <c r="AC443" s="335"/>
      <c r="AD443" s="335"/>
      <c r="AE443" s="336"/>
      <c r="AF443" s="335"/>
    </row>
    <row r="444" spans="3:32" s="334" customFormat="1" x14ac:dyDescent="0.25">
      <c r="C444" s="346"/>
      <c r="G444" s="346"/>
      <c r="K444" s="346"/>
      <c r="O444" s="346"/>
      <c r="S444" s="346"/>
      <c r="W444" s="346"/>
      <c r="AB444" s="335"/>
      <c r="AC444" s="335"/>
      <c r="AD444" s="335"/>
      <c r="AE444" s="336"/>
      <c r="AF444" s="335"/>
    </row>
    <row r="445" spans="3:32" s="334" customFormat="1" x14ac:dyDescent="0.25">
      <c r="C445" s="346"/>
      <c r="G445" s="346"/>
      <c r="K445" s="346"/>
      <c r="O445" s="346"/>
      <c r="S445" s="346"/>
      <c r="W445" s="346"/>
      <c r="AB445" s="335"/>
      <c r="AC445" s="335"/>
      <c r="AD445" s="335"/>
      <c r="AE445" s="336"/>
      <c r="AF445" s="335"/>
    </row>
    <row r="446" spans="3:32" s="334" customFormat="1" x14ac:dyDescent="0.25">
      <c r="C446" s="346"/>
      <c r="G446" s="346"/>
      <c r="K446" s="346"/>
      <c r="O446" s="346"/>
      <c r="S446" s="346"/>
      <c r="W446" s="346"/>
      <c r="AB446" s="335"/>
      <c r="AC446" s="335"/>
      <c r="AD446" s="335"/>
      <c r="AE446" s="336"/>
      <c r="AF446" s="335"/>
    </row>
    <row r="447" spans="3:32" s="334" customFormat="1" x14ac:dyDescent="0.25">
      <c r="C447" s="346"/>
      <c r="G447" s="346"/>
      <c r="K447" s="346"/>
      <c r="O447" s="346"/>
      <c r="S447" s="346"/>
      <c r="W447" s="346"/>
      <c r="AB447" s="335"/>
      <c r="AC447" s="335"/>
      <c r="AD447" s="335"/>
      <c r="AE447" s="336"/>
      <c r="AF447" s="335"/>
    </row>
    <row r="448" spans="3:32" s="334" customFormat="1" x14ac:dyDescent="0.25">
      <c r="C448" s="346"/>
      <c r="G448" s="346"/>
      <c r="K448" s="346"/>
      <c r="O448" s="346"/>
      <c r="S448" s="346"/>
      <c r="W448" s="346"/>
      <c r="AB448" s="335"/>
      <c r="AC448" s="335"/>
      <c r="AD448" s="335"/>
      <c r="AE448" s="336"/>
      <c r="AF448" s="335"/>
    </row>
    <row r="449" spans="3:32" s="334" customFormat="1" x14ac:dyDescent="0.25">
      <c r="C449" s="346"/>
      <c r="G449" s="346"/>
      <c r="K449" s="346"/>
      <c r="O449" s="346"/>
      <c r="S449" s="346"/>
      <c r="W449" s="346"/>
      <c r="AB449" s="335"/>
      <c r="AC449" s="335"/>
      <c r="AD449" s="335"/>
      <c r="AE449" s="336"/>
      <c r="AF449" s="335"/>
    </row>
    <row r="450" spans="3:32" s="334" customFormat="1" x14ac:dyDescent="0.25">
      <c r="C450" s="346"/>
      <c r="G450" s="346"/>
      <c r="K450" s="346"/>
      <c r="O450" s="346"/>
      <c r="S450" s="346"/>
      <c r="W450" s="346"/>
      <c r="AB450" s="335"/>
      <c r="AC450" s="335"/>
      <c r="AD450" s="335"/>
      <c r="AE450" s="336"/>
      <c r="AF450" s="335"/>
    </row>
    <row r="451" spans="3:32" s="334" customFormat="1" x14ac:dyDescent="0.25">
      <c r="C451" s="346"/>
      <c r="G451" s="346"/>
      <c r="K451" s="346"/>
      <c r="O451" s="346"/>
      <c r="S451" s="346"/>
      <c r="W451" s="346"/>
      <c r="AB451" s="335"/>
      <c r="AC451" s="335"/>
      <c r="AD451" s="335"/>
      <c r="AE451" s="336"/>
      <c r="AF451" s="335"/>
    </row>
    <row r="452" spans="3:32" s="334" customFormat="1" x14ac:dyDescent="0.25">
      <c r="C452" s="346"/>
      <c r="G452" s="346"/>
      <c r="K452" s="346"/>
      <c r="O452" s="346"/>
      <c r="S452" s="346"/>
      <c r="W452" s="346"/>
      <c r="AB452" s="335"/>
      <c r="AC452" s="335"/>
      <c r="AD452" s="335"/>
      <c r="AE452" s="336"/>
      <c r="AF452" s="335"/>
    </row>
    <row r="453" spans="3:32" s="334" customFormat="1" x14ac:dyDescent="0.25">
      <c r="C453" s="346"/>
      <c r="G453" s="346"/>
      <c r="K453" s="346"/>
      <c r="O453" s="346"/>
      <c r="S453" s="346"/>
      <c r="W453" s="346"/>
      <c r="AB453" s="335"/>
      <c r="AC453" s="335"/>
      <c r="AD453" s="335"/>
      <c r="AE453" s="336"/>
      <c r="AF453" s="335"/>
    </row>
    <row r="454" spans="3:32" s="334" customFormat="1" x14ac:dyDescent="0.25">
      <c r="C454" s="346"/>
      <c r="G454" s="346"/>
      <c r="K454" s="346"/>
      <c r="O454" s="346"/>
      <c r="S454" s="346"/>
      <c r="W454" s="346"/>
      <c r="AB454" s="335"/>
      <c r="AC454" s="335"/>
      <c r="AD454" s="335"/>
      <c r="AE454" s="336"/>
      <c r="AF454" s="335"/>
    </row>
    <row r="455" spans="3:32" s="334" customFormat="1" x14ac:dyDescent="0.25">
      <c r="C455" s="346"/>
      <c r="G455" s="346"/>
      <c r="K455" s="346"/>
      <c r="O455" s="346"/>
      <c r="S455" s="346"/>
      <c r="W455" s="346"/>
      <c r="AB455" s="335"/>
      <c r="AC455" s="335"/>
      <c r="AD455" s="335"/>
      <c r="AE455" s="336"/>
      <c r="AF455" s="335"/>
    </row>
    <row r="456" spans="3:32" s="334" customFormat="1" x14ac:dyDescent="0.25">
      <c r="C456" s="346"/>
      <c r="G456" s="346"/>
      <c r="K456" s="346"/>
      <c r="O456" s="346"/>
      <c r="S456" s="346"/>
      <c r="W456" s="346"/>
      <c r="AB456" s="335"/>
      <c r="AC456" s="335"/>
      <c r="AD456" s="335"/>
      <c r="AE456" s="336"/>
      <c r="AF456" s="335"/>
    </row>
    <row r="457" spans="3:32" s="334" customFormat="1" x14ac:dyDescent="0.25">
      <c r="C457" s="346"/>
      <c r="G457" s="346"/>
      <c r="K457" s="346"/>
      <c r="O457" s="346"/>
      <c r="S457" s="346"/>
      <c r="W457" s="346"/>
      <c r="AB457" s="335"/>
      <c r="AC457" s="335"/>
      <c r="AD457" s="335"/>
      <c r="AE457" s="336"/>
      <c r="AF457" s="335"/>
    </row>
    <row r="458" spans="3:32" s="334" customFormat="1" x14ac:dyDescent="0.25">
      <c r="C458" s="346"/>
      <c r="G458" s="346"/>
      <c r="K458" s="346"/>
      <c r="O458" s="346"/>
      <c r="S458" s="346"/>
      <c r="W458" s="346"/>
      <c r="AB458" s="335"/>
      <c r="AC458" s="335"/>
      <c r="AD458" s="335"/>
      <c r="AE458" s="336"/>
      <c r="AF458" s="335"/>
    </row>
    <row r="459" spans="3:32" s="334" customFormat="1" x14ac:dyDescent="0.25">
      <c r="C459" s="346"/>
      <c r="G459" s="346"/>
      <c r="K459" s="346"/>
      <c r="O459" s="346"/>
      <c r="S459" s="346"/>
      <c r="W459" s="346"/>
      <c r="AB459" s="335"/>
      <c r="AC459" s="335"/>
      <c r="AD459" s="335"/>
      <c r="AE459" s="336"/>
      <c r="AF459" s="335"/>
    </row>
    <row r="460" spans="3:32" s="334" customFormat="1" x14ac:dyDescent="0.25">
      <c r="C460" s="346"/>
      <c r="G460" s="346"/>
      <c r="K460" s="346"/>
      <c r="O460" s="346"/>
      <c r="S460" s="346"/>
      <c r="W460" s="346"/>
      <c r="AB460" s="335"/>
      <c r="AC460" s="335"/>
      <c r="AD460" s="335"/>
      <c r="AE460" s="336"/>
      <c r="AF460" s="335"/>
    </row>
    <row r="461" spans="3:32" s="334" customFormat="1" x14ac:dyDescent="0.25">
      <c r="C461" s="346"/>
      <c r="G461" s="346"/>
      <c r="K461" s="346"/>
      <c r="O461" s="346"/>
      <c r="S461" s="346"/>
      <c r="W461" s="346"/>
      <c r="AB461" s="335"/>
      <c r="AC461" s="335"/>
      <c r="AD461" s="335"/>
      <c r="AE461" s="336"/>
      <c r="AF461" s="335"/>
    </row>
    <row r="462" spans="3:32" s="334" customFormat="1" x14ac:dyDescent="0.25">
      <c r="C462" s="346"/>
      <c r="G462" s="346"/>
      <c r="K462" s="346"/>
      <c r="O462" s="346"/>
      <c r="S462" s="346"/>
      <c r="W462" s="346"/>
      <c r="AB462" s="335"/>
      <c r="AC462" s="335"/>
      <c r="AD462" s="335"/>
      <c r="AE462" s="336"/>
      <c r="AF462" s="335"/>
    </row>
    <row r="463" spans="3:32" s="334" customFormat="1" x14ac:dyDescent="0.25">
      <c r="C463" s="346"/>
      <c r="G463" s="346"/>
      <c r="K463" s="346"/>
      <c r="O463" s="346"/>
      <c r="S463" s="346"/>
      <c r="W463" s="346"/>
      <c r="AB463" s="335"/>
      <c r="AC463" s="335"/>
      <c r="AD463" s="335"/>
      <c r="AE463" s="336"/>
      <c r="AF463" s="335"/>
    </row>
    <row r="464" spans="3:32" s="334" customFormat="1" x14ac:dyDescent="0.25">
      <c r="C464" s="346"/>
      <c r="G464" s="346"/>
      <c r="K464" s="346"/>
      <c r="O464" s="346"/>
      <c r="S464" s="346"/>
      <c r="W464" s="346"/>
      <c r="AB464" s="335"/>
      <c r="AC464" s="335"/>
      <c r="AD464" s="335"/>
      <c r="AE464" s="336"/>
      <c r="AF464" s="335"/>
    </row>
    <row r="465" spans="3:32" s="334" customFormat="1" x14ac:dyDescent="0.25">
      <c r="C465" s="346"/>
      <c r="G465" s="346"/>
      <c r="K465" s="346"/>
      <c r="O465" s="346"/>
      <c r="S465" s="346"/>
      <c r="W465" s="346"/>
      <c r="AB465" s="335"/>
      <c r="AC465" s="335"/>
      <c r="AD465" s="335"/>
      <c r="AE465" s="336"/>
      <c r="AF465" s="335"/>
    </row>
    <row r="466" spans="3:32" s="334" customFormat="1" x14ac:dyDescent="0.25">
      <c r="C466" s="346"/>
      <c r="G466" s="346"/>
      <c r="K466" s="346"/>
      <c r="O466" s="346"/>
      <c r="S466" s="346"/>
      <c r="W466" s="346"/>
      <c r="AB466" s="335"/>
      <c r="AC466" s="335"/>
      <c r="AD466" s="335"/>
      <c r="AE466" s="336"/>
      <c r="AF466" s="335"/>
    </row>
    <row r="467" spans="3:32" s="334" customFormat="1" x14ac:dyDescent="0.25">
      <c r="C467" s="346"/>
      <c r="G467" s="346"/>
      <c r="K467" s="346"/>
      <c r="O467" s="346"/>
      <c r="S467" s="346"/>
      <c r="W467" s="346"/>
      <c r="AB467" s="335"/>
      <c r="AC467" s="335"/>
      <c r="AD467" s="335"/>
      <c r="AE467" s="336"/>
      <c r="AF467" s="335"/>
    </row>
    <row r="468" spans="3:32" s="334" customFormat="1" x14ac:dyDescent="0.25">
      <c r="C468" s="346"/>
      <c r="G468" s="346"/>
      <c r="K468" s="346"/>
      <c r="O468" s="346"/>
      <c r="S468" s="346"/>
      <c r="W468" s="346"/>
      <c r="AB468" s="335"/>
      <c r="AC468" s="335"/>
      <c r="AD468" s="335"/>
      <c r="AE468" s="336"/>
      <c r="AF468" s="335"/>
    </row>
    <row r="469" spans="3:32" s="334" customFormat="1" x14ac:dyDescent="0.25">
      <c r="C469" s="346"/>
      <c r="G469" s="346"/>
      <c r="K469" s="346"/>
      <c r="O469" s="346"/>
      <c r="S469" s="346"/>
      <c r="W469" s="346"/>
      <c r="AB469" s="335"/>
      <c r="AC469" s="335"/>
      <c r="AD469" s="335"/>
      <c r="AE469" s="336"/>
      <c r="AF469" s="335"/>
    </row>
    <row r="470" spans="3:32" s="334" customFormat="1" x14ac:dyDescent="0.25">
      <c r="C470" s="346"/>
      <c r="G470" s="346"/>
      <c r="K470" s="346"/>
      <c r="O470" s="346"/>
      <c r="S470" s="346"/>
      <c r="W470" s="346"/>
      <c r="AB470" s="335"/>
      <c r="AC470" s="335"/>
      <c r="AD470" s="335"/>
      <c r="AE470" s="336"/>
      <c r="AF470" s="335"/>
    </row>
    <row r="471" spans="3:32" s="334" customFormat="1" x14ac:dyDescent="0.25">
      <c r="C471" s="346"/>
      <c r="G471" s="346"/>
      <c r="K471" s="346"/>
      <c r="O471" s="346"/>
      <c r="S471" s="346"/>
      <c r="W471" s="346"/>
      <c r="AB471" s="335"/>
      <c r="AC471" s="335"/>
      <c r="AD471" s="335"/>
      <c r="AE471" s="336"/>
      <c r="AF471" s="335"/>
    </row>
    <row r="472" spans="3:32" s="334" customFormat="1" x14ac:dyDescent="0.25">
      <c r="C472" s="346"/>
      <c r="G472" s="346"/>
      <c r="K472" s="346"/>
      <c r="O472" s="346"/>
      <c r="S472" s="346"/>
      <c r="W472" s="346"/>
      <c r="AB472" s="335"/>
      <c r="AC472" s="335"/>
      <c r="AD472" s="335"/>
      <c r="AE472" s="336"/>
      <c r="AF472" s="335"/>
    </row>
    <row r="473" spans="3:32" s="334" customFormat="1" x14ac:dyDescent="0.25">
      <c r="C473" s="346"/>
      <c r="G473" s="346"/>
      <c r="K473" s="346"/>
      <c r="O473" s="346"/>
      <c r="S473" s="346"/>
      <c r="W473" s="346"/>
      <c r="AB473" s="335"/>
      <c r="AC473" s="335"/>
      <c r="AD473" s="335"/>
      <c r="AE473" s="336"/>
      <c r="AF473" s="335"/>
    </row>
    <row r="474" spans="3:32" s="334" customFormat="1" x14ac:dyDescent="0.25">
      <c r="C474" s="346"/>
      <c r="G474" s="346"/>
      <c r="K474" s="346"/>
      <c r="O474" s="346"/>
      <c r="S474" s="346"/>
      <c r="W474" s="346"/>
      <c r="AB474" s="335"/>
      <c r="AC474" s="335"/>
      <c r="AD474" s="335"/>
      <c r="AE474" s="336"/>
      <c r="AF474" s="335"/>
    </row>
    <row r="475" spans="3:32" s="334" customFormat="1" x14ac:dyDescent="0.25">
      <c r="C475" s="346"/>
      <c r="G475" s="346"/>
      <c r="K475" s="346"/>
      <c r="O475" s="346"/>
      <c r="S475" s="346"/>
      <c r="W475" s="346"/>
      <c r="AB475" s="335"/>
      <c r="AC475" s="335"/>
      <c r="AD475" s="335"/>
      <c r="AE475" s="336"/>
      <c r="AF475" s="335"/>
    </row>
    <row r="476" spans="3:32" s="334" customFormat="1" x14ac:dyDescent="0.25">
      <c r="C476" s="346"/>
      <c r="G476" s="346"/>
      <c r="K476" s="346"/>
      <c r="O476" s="346"/>
      <c r="S476" s="346"/>
      <c r="W476" s="346"/>
      <c r="AB476" s="335"/>
      <c r="AC476" s="335"/>
      <c r="AD476" s="335"/>
      <c r="AE476" s="336"/>
      <c r="AF476" s="335"/>
    </row>
    <row r="477" spans="3:32" s="334" customFormat="1" x14ac:dyDescent="0.25">
      <c r="C477" s="346"/>
      <c r="G477" s="346"/>
      <c r="K477" s="346"/>
      <c r="O477" s="346"/>
      <c r="S477" s="346"/>
      <c r="W477" s="346"/>
      <c r="AB477" s="335"/>
      <c r="AC477" s="335"/>
      <c r="AD477" s="335"/>
      <c r="AE477" s="336"/>
      <c r="AF477" s="335"/>
    </row>
    <row r="478" spans="3:32" s="334" customFormat="1" x14ac:dyDescent="0.25">
      <c r="C478" s="346"/>
      <c r="G478" s="346"/>
      <c r="K478" s="346"/>
      <c r="O478" s="346"/>
      <c r="S478" s="346"/>
      <c r="W478" s="346"/>
      <c r="AB478" s="335"/>
      <c r="AC478" s="335"/>
      <c r="AD478" s="335"/>
      <c r="AE478" s="336"/>
      <c r="AF478" s="335"/>
    </row>
    <row r="479" spans="3:32" s="334" customFormat="1" x14ac:dyDescent="0.25">
      <c r="C479" s="346"/>
      <c r="G479" s="346"/>
      <c r="K479" s="346"/>
      <c r="O479" s="346"/>
      <c r="S479" s="346"/>
      <c r="W479" s="346"/>
      <c r="AB479" s="335"/>
      <c r="AC479" s="335"/>
      <c r="AD479" s="335"/>
      <c r="AE479" s="336"/>
      <c r="AF479" s="335"/>
    </row>
    <row r="480" spans="3:32" s="334" customFormat="1" x14ac:dyDescent="0.25">
      <c r="C480" s="346"/>
      <c r="G480" s="346"/>
      <c r="K480" s="346"/>
      <c r="O480" s="346"/>
      <c r="S480" s="346"/>
      <c r="W480" s="346"/>
      <c r="AB480" s="335"/>
      <c r="AC480" s="335"/>
      <c r="AD480" s="335"/>
      <c r="AE480" s="336"/>
      <c r="AF480" s="335"/>
    </row>
    <row r="481" spans="3:32" s="334" customFormat="1" x14ac:dyDescent="0.25">
      <c r="C481" s="346"/>
      <c r="G481" s="346"/>
      <c r="K481" s="346"/>
      <c r="O481" s="346"/>
      <c r="S481" s="346"/>
      <c r="W481" s="346"/>
      <c r="AB481" s="335"/>
      <c r="AC481" s="335"/>
      <c r="AD481" s="335"/>
      <c r="AE481" s="336"/>
      <c r="AF481" s="335"/>
    </row>
    <row r="482" spans="3:32" s="334" customFormat="1" x14ac:dyDescent="0.25">
      <c r="C482" s="346"/>
      <c r="G482" s="346"/>
      <c r="K482" s="346"/>
      <c r="O482" s="346"/>
      <c r="S482" s="346"/>
      <c r="W482" s="346"/>
      <c r="AB482" s="335"/>
      <c r="AC482" s="335"/>
      <c r="AD482" s="335"/>
      <c r="AE482" s="336"/>
      <c r="AF482" s="335"/>
    </row>
    <row r="483" spans="3:32" s="334" customFormat="1" x14ac:dyDescent="0.25">
      <c r="C483" s="346"/>
      <c r="G483" s="346"/>
      <c r="K483" s="346"/>
      <c r="O483" s="346"/>
      <c r="S483" s="346"/>
      <c r="W483" s="346"/>
      <c r="AB483" s="335"/>
      <c r="AC483" s="335"/>
      <c r="AD483" s="335"/>
      <c r="AE483" s="336"/>
      <c r="AF483" s="335"/>
    </row>
    <row r="484" spans="3:32" s="334" customFormat="1" x14ac:dyDescent="0.25">
      <c r="C484" s="346"/>
      <c r="G484" s="346"/>
      <c r="K484" s="346"/>
      <c r="O484" s="346"/>
      <c r="S484" s="346"/>
      <c r="W484" s="346"/>
      <c r="AB484" s="335"/>
      <c r="AC484" s="335"/>
      <c r="AD484" s="335"/>
      <c r="AE484" s="336"/>
      <c r="AF484" s="335"/>
    </row>
    <row r="485" spans="3:32" s="334" customFormat="1" x14ac:dyDescent="0.25">
      <c r="C485" s="346"/>
      <c r="G485" s="346"/>
      <c r="K485" s="346"/>
      <c r="O485" s="346"/>
      <c r="S485" s="346"/>
      <c r="W485" s="346"/>
      <c r="AB485" s="335"/>
      <c r="AC485" s="335"/>
      <c r="AD485" s="335"/>
      <c r="AE485" s="336"/>
      <c r="AF485" s="335"/>
    </row>
    <row r="486" spans="3:32" s="334" customFormat="1" x14ac:dyDescent="0.25">
      <c r="C486" s="346"/>
      <c r="G486" s="346"/>
      <c r="K486" s="346"/>
      <c r="O486" s="346"/>
      <c r="S486" s="346"/>
      <c r="W486" s="346"/>
      <c r="AB486" s="335"/>
      <c r="AC486" s="335"/>
      <c r="AD486" s="335"/>
      <c r="AE486" s="336"/>
      <c r="AF486" s="335"/>
    </row>
    <row r="487" spans="3:32" s="334" customFormat="1" x14ac:dyDescent="0.25">
      <c r="C487" s="346"/>
      <c r="G487" s="346"/>
      <c r="K487" s="346"/>
      <c r="O487" s="346"/>
      <c r="S487" s="346"/>
      <c r="W487" s="346"/>
      <c r="AB487" s="335"/>
      <c r="AC487" s="335"/>
      <c r="AD487" s="335"/>
      <c r="AE487" s="336"/>
      <c r="AF487" s="335"/>
    </row>
    <row r="488" spans="3:32" s="334" customFormat="1" x14ac:dyDescent="0.25">
      <c r="C488" s="346"/>
      <c r="G488" s="346"/>
      <c r="K488" s="346"/>
      <c r="O488" s="346"/>
      <c r="S488" s="346"/>
      <c r="W488" s="346"/>
      <c r="AB488" s="335"/>
      <c r="AC488" s="335"/>
      <c r="AD488" s="335"/>
      <c r="AE488" s="336"/>
      <c r="AF488" s="335"/>
    </row>
    <row r="489" spans="3:32" s="334" customFormat="1" x14ac:dyDescent="0.25">
      <c r="C489" s="346"/>
      <c r="G489" s="346"/>
      <c r="K489" s="346"/>
      <c r="O489" s="346"/>
      <c r="S489" s="346"/>
      <c r="W489" s="346"/>
      <c r="AB489" s="335"/>
      <c r="AC489" s="335"/>
      <c r="AD489" s="335"/>
      <c r="AE489" s="336"/>
      <c r="AF489" s="335"/>
    </row>
    <row r="490" spans="3:32" s="334" customFormat="1" x14ac:dyDescent="0.25">
      <c r="C490" s="346"/>
      <c r="G490" s="346"/>
      <c r="K490" s="346"/>
      <c r="O490" s="346"/>
      <c r="S490" s="346"/>
      <c r="W490" s="346"/>
      <c r="AB490" s="335"/>
      <c r="AC490" s="335"/>
      <c r="AD490" s="335"/>
      <c r="AE490" s="336"/>
      <c r="AF490" s="335"/>
    </row>
    <row r="491" spans="3:32" s="334" customFormat="1" x14ac:dyDescent="0.25">
      <c r="C491" s="346"/>
      <c r="G491" s="346"/>
      <c r="K491" s="346"/>
      <c r="O491" s="346"/>
      <c r="S491" s="346"/>
      <c r="W491" s="346"/>
      <c r="AB491" s="335"/>
      <c r="AC491" s="335"/>
      <c r="AD491" s="335"/>
      <c r="AE491" s="336"/>
      <c r="AF491" s="335"/>
    </row>
    <row r="492" spans="3:32" s="334" customFormat="1" x14ac:dyDescent="0.25">
      <c r="C492" s="346"/>
      <c r="G492" s="346"/>
      <c r="K492" s="346"/>
      <c r="O492" s="346"/>
      <c r="S492" s="346"/>
      <c r="W492" s="346"/>
      <c r="AB492" s="335"/>
      <c r="AC492" s="335"/>
      <c r="AD492" s="335"/>
      <c r="AE492" s="336"/>
      <c r="AF492" s="335"/>
    </row>
    <row r="493" spans="3:32" s="334" customFormat="1" x14ac:dyDescent="0.25">
      <c r="C493" s="346"/>
      <c r="G493" s="346"/>
      <c r="K493" s="346"/>
      <c r="O493" s="346"/>
      <c r="S493" s="346"/>
      <c r="W493" s="346"/>
      <c r="AB493" s="335"/>
      <c r="AC493" s="335"/>
      <c r="AD493" s="335"/>
      <c r="AE493" s="336"/>
      <c r="AF493" s="335"/>
    </row>
    <row r="494" spans="3:32" s="334" customFormat="1" x14ac:dyDescent="0.25">
      <c r="C494" s="346"/>
      <c r="G494" s="346"/>
      <c r="K494" s="346"/>
      <c r="O494" s="346"/>
      <c r="S494" s="346"/>
      <c r="W494" s="346"/>
      <c r="AB494" s="335"/>
      <c r="AC494" s="335"/>
      <c r="AD494" s="335"/>
      <c r="AE494" s="336"/>
      <c r="AF494" s="335"/>
    </row>
    <row r="495" spans="3:32" s="334" customFormat="1" x14ac:dyDescent="0.25">
      <c r="C495" s="346"/>
      <c r="G495" s="346"/>
      <c r="K495" s="346"/>
      <c r="O495" s="346"/>
      <c r="S495" s="346"/>
      <c r="W495" s="346"/>
      <c r="AB495" s="335"/>
      <c r="AC495" s="335"/>
      <c r="AD495" s="335"/>
      <c r="AE495" s="336"/>
      <c r="AF495" s="335"/>
    </row>
    <row r="496" spans="3:32" s="334" customFormat="1" x14ac:dyDescent="0.25">
      <c r="C496" s="346"/>
      <c r="G496" s="346"/>
      <c r="K496" s="346"/>
      <c r="O496" s="346"/>
      <c r="S496" s="346"/>
      <c r="W496" s="346"/>
      <c r="AB496" s="335"/>
      <c r="AC496" s="335"/>
      <c r="AD496" s="335"/>
      <c r="AE496" s="336"/>
      <c r="AF496" s="335"/>
    </row>
    <row r="497" spans="3:32" s="334" customFormat="1" x14ac:dyDescent="0.25">
      <c r="C497" s="346"/>
      <c r="G497" s="346"/>
      <c r="K497" s="346"/>
      <c r="O497" s="346"/>
      <c r="S497" s="346"/>
      <c r="W497" s="346"/>
      <c r="AB497" s="335"/>
      <c r="AC497" s="335"/>
      <c r="AD497" s="335"/>
      <c r="AE497" s="336"/>
      <c r="AF497" s="335"/>
    </row>
    <row r="498" spans="3:32" s="334" customFormat="1" x14ac:dyDescent="0.25">
      <c r="C498" s="346"/>
      <c r="G498" s="346"/>
      <c r="K498" s="346"/>
      <c r="O498" s="346"/>
      <c r="S498" s="346"/>
      <c r="W498" s="346"/>
      <c r="AB498" s="335"/>
      <c r="AC498" s="335"/>
      <c r="AD498" s="335"/>
      <c r="AE498" s="336"/>
      <c r="AF498" s="335"/>
    </row>
    <row r="499" spans="3:32" s="334" customFormat="1" x14ac:dyDescent="0.25">
      <c r="C499" s="346"/>
      <c r="G499" s="346"/>
      <c r="K499" s="346"/>
      <c r="O499" s="346"/>
      <c r="S499" s="346"/>
      <c r="W499" s="346"/>
      <c r="AB499" s="335"/>
      <c r="AC499" s="335"/>
      <c r="AD499" s="335"/>
      <c r="AE499" s="336"/>
      <c r="AF499" s="335"/>
    </row>
    <row r="500" spans="3:32" s="334" customFormat="1" x14ac:dyDescent="0.25">
      <c r="C500" s="346"/>
      <c r="G500" s="346"/>
      <c r="K500" s="346"/>
      <c r="O500" s="346"/>
      <c r="S500" s="346"/>
      <c r="W500" s="346"/>
      <c r="AB500" s="335"/>
      <c r="AC500" s="335"/>
      <c r="AD500" s="335"/>
      <c r="AE500" s="336"/>
      <c r="AF500" s="335"/>
    </row>
  </sheetData>
  <sheetProtection password="81FE" sheet="1" objects="1" scenarios="1" selectLockedCells="1"/>
  <mergeCells count="12">
    <mergeCell ref="W35:Y35"/>
    <mergeCell ref="C2:E2"/>
    <mergeCell ref="G2:I2"/>
    <mergeCell ref="K2:M2"/>
    <mergeCell ref="O2:Q2"/>
    <mergeCell ref="S2:U2"/>
    <mergeCell ref="W2:Y2"/>
    <mergeCell ref="C35:E35"/>
    <mergeCell ref="G35:I35"/>
    <mergeCell ref="K35:M35"/>
    <mergeCell ref="O35:Q35"/>
    <mergeCell ref="S35:U35"/>
  </mergeCells>
  <conditionalFormatting sqref="E3:E32">
    <cfRule type="expression" dxfId="132" priority="58">
      <formula>$E3="dim"</formula>
    </cfRule>
  </conditionalFormatting>
  <conditionalFormatting sqref="H3:J33">
    <cfRule type="expression" dxfId="131" priority="11">
      <formula>$H3=TODAY()</formula>
    </cfRule>
    <cfRule type="expression" dxfId="130" priority="32">
      <formula>$J3="Férié"</formula>
    </cfRule>
    <cfRule type="expression" dxfId="129" priority="44">
      <formula>$J3="Vacances"</formula>
    </cfRule>
    <cfRule type="expression" dxfId="128" priority="57">
      <formula>$I3="dim"</formula>
    </cfRule>
  </conditionalFormatting>
  <conditionalFormatting sqref="L3:N33">
    <cfRule type="expression" dxfId="127" priority="56">
      <formula>$M3="dim"</formula>
    </cfRule>
  </conditionalFormatting>
  <conditionalFormatting sqref="P3:R33">
    <cfRule type="expression" dxfId="126" priority="9">
      <formula>$P3=TODAY()</formula>
    </cfRule>
    <cfRule type="expression" dxfId="125" priority="42">
      <formula>$R3="Vacances"</formula>
    </cfRule>
    <cfRule type="expression" dxfId="124" priority="55">
      <formula>$Q3="dim"</formula>
    </cfRule>
  </conditionalFormatting>
  <conditionalFormatting sqref="T3:V33">
    <cfRule type="expression" dxfId="123" priority="8">
      <formula>$T3=TODAY()</formula>
    </cfRule>
    <cfRule type="expression" dxfId="122" priority="41">
      <formula>$V3="Vacances"</formula>
    </cfRule>
    <cfRule type="expression" dxfId="121" priority="54">
      <formula>$U3="dim"</formula>
    </cfRule>
  </conditionalFormatting>
  <conditionalFormatting sqref="X3:Z31">
    <cfRule type="expression" dxfId="120" priority="7">
      <formula>$X3=TODAY()</formula>
    </cfRule>
    <cfRule type="expression" dxfId="119" priority="47">
      <formula>$Y3="dim"</formula>
    </cfRule>
  </conditionalFormatting>
  <conditionalFormatting sqref="D36:F66">
    <cfRule type="expression" dxfId="118" priority="6">
      <formula>$D36=TODAY()</formula>
    </cfRule>
    <cfRule type="expression" dxfId="117" priority="12">
      <formula>$D36=TODAY()</formula>
    </cfRule>
    <cfRule type="expression" dxfId="116" priority="27">
      <formula>$F36="Férié"</formula>
    </cfRule>
    <cfRule type="expression" dxfId="115" priority="39">
      <formula>$F36="Vacances"</formula>
    </cfRule>
    <cfRule type="expression" dxfId="114" priority="53">
      <formula>$Y37="dim"</formula>
    </cfRule>
  </conditionalFormatting>
  <conditionalFormatting sqref="H36:J65">
    <cfRule type="expression" dxfId="113" priority="5">
      <formula>$H36=TODAY()</formula>
    </cfRule>
    <cfRule type="expression" dxfId="112" priority="38">
      <formula>$J36="Vacances"</formula>
    </cfRule>
    <cfRule type="expression" dxfId="111" priority="52">
      <formula>$I36="dim"</formula>
    </cfRule>
  </conditionalFormatting>
  <conditionalFormatting sqref="L36:N66">
    <cfRule type="expression" dxfId="110" priority="4">
      <formula>$L36=TODAY()</formula>
    </cfRule>
    <cfRule type="expression" dxfId="109" priority="25">
      <formula>$N36="Férié"</formula>
    </cfRule>
    <cfRule type="expression" dxfId="108" priority="37">
      <formula>$N36="Vacances"</formula>
    </cfRule>
    <cfRule type="expression" dxfId="107" priority="51">
      <formula>$M36="dim"</formula>
    </cfRule>
  </conditionalFormatting>
  <conditionalFormatting sqref="P36:R65">
    <cfRule type="expression" dxfId="106" priority="3">
      <formula>$P36=TODAY()</formula>
    </cfRule>
    <cfRule type="expression" dxfId="105" priority="36">
      <formula>$R36="Vacances"</formula>
    </cfRule>
    <cfRule type="expression" dxfId="104" priority="50">
      <formula>$Q36="dim"</formula>
    </cfRule>
  </conditionalFormatting>
  <conditionalFormatting sqref="T36:V66">
    <cfRule type="expression" dxfId="103" priority="2">
      <formula>$T36=TODAY()</formula>
    </cfRule>
    <cfRule type="expression" dxfId="102" priority="35">
      <formula>$V36="Vacances"</formula>
    </cfRule>
    <cfRule type="expression" dxfId="101" priority="49">
      <formula>$U36="dim"</formula>
    </cfRule>
  </conditionalFormatting>
  <conditionalFormatting sqref="X36:Z66">
    <cfRule type="expression" dxfId="100" priority="1">
      <formula>$X36=TODAY()</formula>
    </cfRule>
    <cfRule type="expression" dxfId="99" priority="34">
      <formula>$Z36="Vacances"</formula>
    </cfRule>
    <cfRule type="expression" dxfId="98" priority="48">
      <formula>$Y36="dim"</formula>
    </cfRule>
  </conditionalFormatting>
  <conditionalFormatting sqref="F3:F32">
    <cfRule type="expression" dxfId="97" priority="46">
      <formula>$Q3="dim"</formula>
    </cfRule>
  </conditionalFormatting>
  <conditionalFormatting sqref="D3:F32">
    <cfRule type="expression" dxfId="96" priority="45">
      <formula>$F3="Vacances"</formula>
    </cfRule>
  </conditionalFormatting>
  <conditionalFormatting sqref="L3:N32">
    <cfRule type="expression" dxfId="95" priority="10">
      <formula>$L3=TODAY()</formula>
    </cfRule>
    <cfRule type="expression" dxfId="94" priority="31">
      <formula>$N3="Férié"</formula>
    </cfRule>
    <cfRule type="expression" dxfId="93" priority="43">
      <formula>$N3="Vacances"</formula>
    </cfRule>
  </conditionalFormatting>
  <conditionalFormatting sqref="X3:Z33">
    <cfRule type="expression" dxfId="92" priority="40">
      <formula>$Z3="Vacances"</formula>
    </cfRule>
  </conditionalFormatting>
  <conditionalFormatting sqref="E4:F32">
    <cfRule type="expression" dxfId="91" priority="33">
      <formula>$F3="Férié"</formula>
    </cfRule>
  </conditionalFormatting>
  <conditionalFormatting sqref="P3:R34 P36:R66 R35 O35">
    <cfRule type="expression" dxfId="90" priority="30">
      <formula>$R3="Férié"</formula>
    </cfRule>
  </conditionalFormatting>
  <conditionalFormatting sqref="T3:V34 T36:V66 V35 S35">
    <cfRule type="expression" dxfId="89" priority="29">
      <formula>$V3="Férié"</formula>
    </cfRule>
  </conditionalFormatting>
  <conditionalFormatting sqref="X3:Z34 X36:Z66 Z35 W35">
    <cfRule type="expression" dxfId="88" priority="28">
      <formula>$Z3="Férié"</formula>
    </cfRule>
  </conditionalFormatting>
  <conditionalFormatting sqref="H36:J66">
    <cfRule type="expression" dxfId="87" priority="26">
      <formula>$J36="Férié"</formula>
    </cfRule>
  </conditionalFormatting>
  <conditionalFormatting sqref="C3:C33">
    <cfRule type="expression" dxfId="86" priority="24">
      <formula>$E3="dim"</formula>
    </cfRule>
  </conditionalFormatting>
  <conditionalFormatting sqref="G3:G33">
    <cfRule type="expression" dxfId="85" priority="23">
      <formula>$I3="dim"</formula>
    </cfRule>
  </conditionalFormatting>
  <conditionalFormatting sqref="K3:K33">
    <cfRule type="expression" dxfId="84" priority="22">
      <formula>$M3="dim"</formula>
    </cfRule>
  </conditionalFormatting>
  <conditionalFormatting sqref="O3:O33">
    <cfRule type="expression" dxfId="83" priority="21">
      <formula>$Q3="dim"</formula>
    </cfRule>
  </conditionalFormatting>
  <conditionalFormatting sqref="S3:S33">
    <cfRule type="expression" dxfId="82" priority="20">
      <formula>$U3="dim"</formula>
    </cfRule>
  </conditionalFormatting>
  <conditionalFormatting sqref="W3:W33">
    <cfRule type="expression" dxfId="81" priority="19">
      <formula>$Y3="dim"</formula>
    </cfRule>
  </conditionalFormatting>
  <conditionalFormatting sqref="C36:C66">
    <cfRule type="expression" dxfId="80" priority="18">
      <formula>$E36="dim"</formula>
    </cfRule>
  </conditionalFormatting>
  <conditionalFormatting sqref="G36:G66">
    <cfRule type="expression" dxfId="79" priority="17">
      <formula>$I36="dim"</formula>
    </cfRule>
  </conditionalFormatting>
  <conditionalFormatting sqref="K36:K66">
    <cfRule type="expression" dxfId="78" priority="16">
      <formula>$M36="dim"</formula>
    </cfRule>
  </conditionalFormatting>
  <conditionalFormatting sqref="O36:O66">
    <cfRule type="expression" dxfId="77" priority="15">
      <formula>$Q36="dim"</formula>
    </cfRule>
  </conditionalFormatting>
  <conditionalFormatting sqref="S36:S66">
    <cfRule type="expression" dxfId="76" priority="14">
      <formula>$U36="dim"</formula>
    </cfRule>
  </conditionalFormatting>
  <conditionalFormatting sqref="W36:W66">
    <cfRule type="expression" dxfId="75" priority="13">
      <formula>$Y36="dim"</formula>
    </cfRule>
  </conditionalFormatting>
  <dataValidations count="2">
    <dataValidation type="list" allowBlank="1" showInputMessage="1" showErrorMessage="1" errorTitle="Erreur" error="Entrer une valeur entre 2014 et 2200" sqref="A2">
      <formula1>"2013-2014,2014-2015,2015-2016,2016-2017"</formula1>
    </dataValidation>
    <dataValidation type="list" allowBlank="1" showInputMessage="1" showErrorMessage="1" errorTitle="Erreur" error="Entrer une valeur entre 2014 et 2200" sqref="B2">
      <formula1>"2014-2015,2015-2016,2016-2017,2017-2018,2018-2019,2019-2020"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locked="0" defaultSize="0" autoFill="0" autoLine="0" autoPict="0">
                <anchor moveWithCells="1">
                  <from>
                    <xdr:col>9</xdr:col>
                    <xdr:colOff>209550</xdr:colOff>
                    <xdr:row>0</xdr:row>
                    <xdr:rowOff>200025</xdr:rowOff>
                  </from>
                  <to>
                    <xdr:col>11</xdr:col>
                    <xdr:colOff>57150</xdr:colOff>
                    <xdr:row>0</xdr:row>
                    <xdr:rowOff>419100</xdr:rowOff>
                  </to>
                </anchor>
              </controlPr>
            </control>
          </mc:Choice>
        </mc:AlternateContent>
        <mc:AlternateContent xmlns:mc="http://schemas.openxmlformats.org/markup-compatibility/2006">
          <mc:Choice Requires="x14">
            <control shapeId="9218" r:id="rId5" name="Option Button 2">
              <controlPr locked="0" defaultSize="0" autoFill="0" autoLine="0" autoPict="0">
                <anchor moveWithCells="1">
                  <from>
                    <xdr:col>11</xdr:col>
                    <xdr:colOff>28575</xdr:colOff>
                    <xdr:row>0</xdr:row>
                    <xdr:rowOff>200025</xdr:rowOff>
                  </from>
                  <to>
                    <xdr:col>13</xdr:col>
                    <xdr:colOff>228600</xdr:colOff>
                    <xdr:row>0</xdr:row>
                    <xdr:rowOff>419100</xdr:rowOff>
                  </to>
                </anchor>
              </controlPr>
            </control>
          </mc:Choice>
        </mc:AlternateContent>
        <mc:AlternateContent xmlns:mc="http://schemas.openxmlformats.org/markup-compatibility/2006">
          <mc:Choice Requires="x14">
            <control shapeId="9219" r:id="rId6" name="Option Button 3">
              <controlPr locked="0" defaultSize="0" autoFill="0" autoLine="0" autoPict="0">
                <anchor moveWithCells="1">
                  <from>
                    <xdr:col>13</xdr:col>
                    <xdr:colOff>180975</xdr:colOff>
                    <xdr:row>0</xdr:row>
                    <xdr:rowOff>200025</xdr:rowOff>
                  </from>
                  <to>
                    <xdr:col>15</xdr:col>
                    <xdr:colOff>28575</xdr:colOff>
                    <xdr:row>0</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CW543"/>
  <sheetViews>
    <sheetView zoomScale="90" zoomScaleNormal="90" workbookViewId="0">
      <selection activeCell="C14" sqref="C14"/>
    </sheetView>
  </sheetViews>
  <sheetFormatPr baseColWidth="10" defaultRowHeight="15" x14ac:dyDescent="0.25"/>
  <cols>
    <col min="1" max="1" width="3.7109375" style="51" customWidth="1"/>
    <col min="2" max="2" width="3.7109375" style="56" customWidth="1"/>
    <col min="3" max="19" width="11.42578125" style="3"/>
    <col min="20" max="20" width="11.42578125" style="3" customWidth="1"/>
    <col min="21" max="21" width="11.42578125" style="3"/>
    <col min="22" max="22" width="11.42578125" style="56" customWidth="1"/>
    <col min="23" max="23" width="3.5703125" style="51" customWidth="1"/>
    <col min="24" max="79" width="11.42578125" style="51"/>
    <col min="80" max="101" width="11.42578125" style="52"/>
    <col min="102" max="16384" width="11.42578125" style="3"/>
  </cols>
  <sheetData>
    <row r="1" spans="1:101" s="51" customFormat="1" ht="15.75" thickBot="1" x14ac:dyDescent="0.3"/>
    <row r="2" spans="1:101" ht="45" customHeight="1" thickTop="1" thickBot="1" x14ac:dyDescent="0.3">
      <c r="B2" s="469" t="s">
        <v>9</v>
      </c>
      <c r="C2" s="470"/>
      <c r="D2" s="470"/>
      <c r="E2" s="470"/>
      <c r="F2" s="470"/>
      <c r="G2" s="470"/>
      <c r="H2" s="470"/>
      <c r="I2" s="470"/>
      <c r="J2" s="470"/>
      <c r="K2" s="470"/>
      <c r="L2" s="470"/>
      <c r="M2" s="470"/>
      <c r="N2" s="470"/>
      <c r="O2" s="470"/>
      <c r="P2" s="470"/>
      <c r="Q2" s="470"/>
      <c r="R2" s="470"/>
      <c r="S2" s="470"/>
      <c r="T2" s="470"/>
      <c r="U2" s="470"/>
      <c r="V2" s="471"/>
    </row>
    <row r="3" spans="1:101" s="51" customFormat="1" ht="15.75" thickTop="1" x14ac:dyDescent="0.25"/>
    <row r="4" spans="1:101" s="51" customFormat="1" x14ac:dyDescent="0.25"/>
    <row r="5" spans="1:101" s="52" customFormat="1" ht="42" customHeight="1" x14ac:dyDescent="0.25">
      <c r="A5" s="51"/>
      <c r="B5" s="472" t="s">
        <v>124</v>
      </c>
      <c r="C5" s="472"/>
      <c r="D5" s="472"/>
      <c r="E5" s="472"/>
      <c r="F5" s="472"/>
      <c r="G5" s="472"/>
      <c r="H5" s="472"/>
      <c r="I5" s="472"/>
      <c r="J5" s="472"/>
      <c r="K5" s="472"/>
      <c r="L5" s="472"/>
      <c r="M5" s="472"/>
      <c r="N5" s="472"/>
      <c r="O5" s="472"/>
      <c r="P5" s="472"/>
      <c r="Q5" s="472"/>
      <c r="R5" s="472"/>
      <c r="S5" s="472"/>
      <c r="T5" s="472"/>
      <c r="U5" s="472"/>
      <c r="V5" s="472"/>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row>
    <row r="6" spans="1:101" s="52" customFormat="1" ht="37.5" customHeight="1" x14ac:dyDescent="0.25">
      <c r="A6" s="51"/>
      <c r="B6" s="473" t="s">
        <v>158</v>
      </c>
      <c r="C6" s="473"/>
      <c r="D6" s="473"/>
      <c r="E6" s="473"/>
      <c r="F6" s="473"/>
      <c r="G6" s="473"/>
      <c r="H6" s="473"/>
      <c r="I6" s="473"/>
      <c r="J6" s="473"/>
      <c r="K6" s="473"/>
      <c r="L6" s="473"/>
      <c r="M6" s="473"/>
      <c r="N6" s="473"/>
      <c r="O6" s="473"/>
      <c r="P6" s="473"/>
      <c r="Q6" s="473"/>
      <c r="R6" s="473"/>
      <c r="S6" s="473"/>
      <c r="T6" s="473"/>
      <c r="U6" s="473"/>
      <c r="V6" s="473"/>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row>
    <row r="7" spans="1:101" s="51" customFormat="1" x14ac:dyDescent="0.25">
      <c r="B7" s="53"/>
      <c r="C7" s="53"/>
      <c r="D7" s="53"/>
      <c r="E7" s="53"/>
      <c r="F7" s="53"/>
      <c r="G7" s="53"/>
      <c r="H7" s="53"/>
      <c r="I7" s="53"/>
      <c r="J7" s="53"/>
      <c r="K7" s="53"/>
      <c r="L7" s="53"/>
      <c r="M7" s="53"/>
      <c r="N7" s="53"/>
      <c r="O7" s="53"/>
      <c r="P7" s="53"/>
      <c r="Q7" s="53"/>
      <c r="R7" s="53"/>
      <c r="S7" s="53"/>
      <c r="T7" s="53"/>
      <c r="U7" s="53"/>
      <c r="V7" s="53"/>
    </row>
    <row r="8" spans="1:101" s="51" customFormat="1" x14ac:dyDescent="0.25">
      <c r="B8" s="54"/>
      <c r="K8" s="55"/>
      <c r="L8" s="55"/>
      <c r="M8" s="55"/>
      <c r="N8" s="55"/>
      <c r="O8" s="55"/>
      <c r="P8" s="55"/>
      <c r="Q8" s="55"/>
      <c r="R8" s="55"/>
      <c r="S8" s="55"/>
      <c r="T8" s="55"/>
      <c r="U8" s="55"/>
      <c r="V8" s="55"/>
    </row>
    <row r="9" spans="1:101" s="51" customFormat="1" x14ac:dyDescent="0.25"/>
    <row r="10" spans="1:101" s="56" customFormat="1" ht="30.75" x14ac:dyDescent="0.35">
      <c r="A10" s="51"/>
      <c r="B10" s="282"/>
      <c r="C10" s="477" t="s">
        <v>123</v>
      </c>
      <c r="D10" s="477"/>
      <c r="E10" s="477"/>
      <c r="F10" s="477"/>
      <c r="G10" s="477"/>
      <c r="H10" s="477"/>
      <c r="I10" s="477"/>
      <c r="J10" s="477"/>
      <c r="K10" s="477"/>
      <c r="L10" s="477"/>
      <c r="M10" s="477"/>
      <c r="N10" s="477"/>
      <c r="O10" s="477"/>
      <c r="P10" s="477"/>
      <c r="Q10" s="477"/>
      <c r="R10" s="477"/>
      <c r="S10" s="477"/>
      <c r="T10" s="477"/>
      <c r="U10" s="477"/>
      <c r="V10" s="282"/>
      <c r="W10" s="282"/>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2"/>
      <c r="CC10" s="52"/>
      <c r="CD10" s="52"/>
      <c r="CE10" s="52"/>
      <c r="CF10" s="52"/>
      <c r="CG10" s="52"/>
      <c r="CH10" s="52"/>
      <c r="CI10" s="52"/>
      <c r="CJ10" s="52"/>
      <c r="CK10" s="52"/>
      <c r="CL10" s="52"/>
      <c r="CM10" s="52"/>
      <c r="CN10" s="52"/>
      <c r="CO10" s="52"/>
      <c r="CP10" s="52"/>
      <c r="CQ10" s="52"/>
      <c r="CR10" s="52"/>
      <c r="CS10" s="52"/>
      <c r="CT10" s="52"/>
      <c r="CU10" s="52"/>
      <c r="CV10" s="52"/>
      <c r="CW10" s="52"/>
    </row>
    <row r="11" spans="1:101" s="56" customFormat="1" ht="15.75" thickBot="1" x14ac:dyDescent="0.3">
      <c r="A11" s="51"/>
      <c r="B11" s="282"/>
      <c r="C11" s="289"/>
      <c r="D11" s="289"/>
      <c r="E11" s="282"/>
      <c r="F11" s="282"/>
      <c r="G11" s="282"/>
      <c r="H11" s="282"/>
      <c r="I11" s="282"/>
      <c r="J11" s="282"/>
      <c r="K11" s="282"/>
      <c r="L11" s="282"/>
      <c r="M11" s="282"/>
      <c r="N11" s="282"/>
      <c r="O11" s="282"/>
      <c r="P11" s="282"/>
      <c r="Q11" s="282"/>
      <c r="R11" s="282"/>
      <c r="S11" s="282"/>
      <c r="T11" s="282"/>
      <c r="U11" s="282"/>
      <c r="V11" s="282"/>
      <c r="W11" s="282"/>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2"/>
      <c r="CC11" s="52"/>
      <c r="CD11" s="52"/>
      <c r="CE11" s="52"/>
      <c r="CF11" s="52"/>
      <c r="CG11" s="52"/>
      <c r="CH11" s="52"/>
      <c r="CI11" s="52"/>
      <c r="CJ11" s="52"/>
      <c r="CK11" s="52"/>
      <c r="CL11" s="52"/>
      <c r="CM11" s="52"/>
      <c r="CN11" s="52"/>
      <c r="CO11" s="52"/>
      <c r="CP11" s="52"/>
      <c r="CQ11" s="52"/>
      <c r="CR11" s="52"/>
      <c r="CS11" s="52"/>
      <c r="CT11" s="52"/>
      <c r="CU11" s="52"/>
      <c r="CV11" s="52"/>
      <c r="CW11" s="52"/>
    </row>
    <row r="12" spans="1:101" ht="39.75" customHeight="1" thickTop="1" thickBot="1" x14ac:dyDescent="0.3">
      <c r="B12" s="282"/>
      <c r="C12" s="474" t="str">
        <f>'Lisez-moi'!B39</f>
        <v>S'informer</v>
      </c>
      <c r="D12" s="475"/>
      <c r="E12" s="475"/>
      <c r="F12" s="475"/>
      <c r="G12" s="475"/>
      <c r="H12" s="476"/>
      <c r="I12" s="423" t="str">
        <f>'Lisez-moi'!I39</f>
        <v>Manipuler/Mesurer</v>
      </c>
      <c r="J12" s="424"/>
      <c r="K12" s="424"/>
      <c r="L12" s="424"/>
      <c r="M12" s="424"/>
      <c r="N12" s="424"/>
      <c r="O12" s="414" t="str">
        <f>'Lisez-moi'!P39</f>
        <v>Communiquer</v>
      </c>
      <c r="P12" s="415"/>
      <c r="Q12" s="415"/>
      <c r="R12" s="415"/>
      <c r="S12" s="415"/>
      <c r="T12" s="415"/>
      <c r="U12" s="415"/>
      <c r="V12" s="416"/>
      <c r="W12" s="288"/>
      <c r="X12" s="278"/>
      <c r="Y12" s="278"/>
    </row>
    <row r="13" spans="1:101" ht="60" customHeight="1" thickTop="1" thickBot="1" x14ac:dyDescent="0.3">
      <c r="B13" s="286"/>
      <c r="C13" s="281" t="str">
        <f>'Lisez-moi'!C40</f>
        <v>A partir d'un texte</v>
      </c>
      <c r="D13" s="86" t="str">
        <f>'Lisez-moi'!D40</f>
        <v>A partir d'un tableau</v>
      </c>
      <c r="E13" s="86" t="str">
        <f>'Lisez-moi'!E40</f>
        <v>A partir d'un graphique</v>
      </c>
      <c r="F13" s="86" t="str">
        <f>'Lisez-moi'!F40</f>
        <v>A partir du réel, d'une photo, d'une vidéo, d'une animation</v>
      </c>
      <c r="G13" s="87" t="str">
        <f>'Lisez-moi'!G40</f>
        <v>A partir d'un schéma structural</v>
      </c>
      <c r="H13" s="88" t="str">
        <f>'Lisez-moi'!H40</f>
        <v>A partir d'un schéma fonctionnel</v>
      </c>
      <c r="I13" s="89" t="str">
        <f>'Lisez-moi'!J40</f>
        <v>Utiliser une loupe, un microscope</v>
      </c>
      <c r="J13" s="90" t="str">
        <f>'Lisez-moi'!K40</f>
        <v>Utiliser un instrument de mesure</v>
      </c>
      <c r="K13" s="90" t="str">
        <f>'Lisez-moi'!L40</f>
        <v>Mettre en œuvre un protocole</v>
      </c>
      <c r="L13" s="90" t="str">
        <f>'Lisez-moi'!M40</f>
        <v>Réaliser une dissection</v>
      </c>
      <c r="M13" s="90" t="str">
        <f>'Lisez-moi'!N40</f>
        <v>Utiliser un modèle</v>
      </c>
      <c r="N13" s="91" t="str">
        <f>'Lisez-moi'!O40</f>
        <v>Réaliser un montage lame/lamelle</v>
      </c>
      <c r="O13" s="144" t="str">
        <f>'Lisez-moi'!Q40</f>
        <v xml:space="preserve"> A l'écrit</v>
      </c>
      <c r="P13" s="145" t="str">
        <f>'Lisez-moi'!R40</f>
        <v>A l'oral</v>
      </c>
      <c r="Q13" s="145" t="str">
        <f>'Lisez-moi'!S40</f>
        <v>A l'aide d'un graphique</v>
      </c>
      <c r="R13" s="145" t="str">
        <f>'Lisez-moi'!T40</f>
        <v>A l'aide d'un dessin d'observation</v>
      </c>
      <c r="S13" s="145" t="str">
        <f>'Lisez-moi'!U40</f>
        <v>A l'aide d'un schéma structural</v>
      </c>
      <c r="T13" s="146" t="str">
        <f>'Lisez-moi'!V40</f>
        <v>A l'aide d'un schéma fonctionnel</v>
      </c>
      <c r="U13" s="146" t="str">
        <f>'Lisez-moi'!W40</f>
        <v>A l'aide d'un tableau</v>
      </c>
      <c r="V13" s="280" t="str">
        <f>'Lisez-moi'!X40</f>
        <v>A l'aide d'une image numérique</v>
      </c>
      <c r="W13" s="282"/>
      <c r="X13" s="279"/>
      <c r="BY13" s="52"/>
      <c r="BZ13" s="52"/>
      <c r="CA13" s="52"/>
      <c r="CU13" s="3"/>
      <c r="CV13" s="3"/>
      <c r="CW13" s="3"/>
    </row>
    <row r="14" spans="1:101" ht="28.5" customHeight="1" thickTop="1" thickBot="1" x14ac:dyDescent="0.3">
      <c r="B14" s="289"/>
      <c r="C14" s="305">
        <v>4</v>
      </c>
      <c r="D14" s="306">
        <v>3</v>
      </c>
      <c r="E14" s="306">
        <v>5</v>
      </c>
      <c r="F14" s="306">
        <v>2</v>
      </c>
      <c r="G14" s="307">
        <v>2</v>
      </c>
      <c r="H14" s="308">
        <v>2</v>
      </c>
      <c r="I14" s="309">
        <v>2</v>
      </c>
      <c r="J14" s="310">
        <v>0</v>
      </c>
      <c r="K14" s="310">
        <v>2</v>
      </c>
      <c r="L14" s="311">
        <v>1</v>
      </c>
      <c r="M14" s="312">
        <v>0</v>
      </c>
      <c r="N14" s="313">
        <v>1</v>
      </c>
      <c r="O14" s="314">
        <v>3</v>
      </c>
      <c r="P14" s="315">
        <v>3</v>
      </c>
      <c r="Q14" s="315">
        <v>2</v>
      </c>
      <c r="R14" s="316">
        <v>2</v>
      </c>
      <c r="S14" s="317">
        <v>2</v>
      </c>
      <c r="T14" s="316">
        <v>2</v>
      </c>
      <c r="U14" s="316">
        <v>2</v>
      </c>
      <c r="V14" s="318">
        <v>0</v>
      </c>
      <c r="W14" s="282"/>
      <c r="X14" s="279"/>
      <c r="BY14" s="52"/>
      <c r="BZ14" s="52"/>
      <c r="CA14" s="52"/>
      <c r="CU14" s="3"/>
      <c r="CV14" s="3"/>
      <c r="CW14" s="3"/>
    </row>
    <row r="15" spans="1:101" s="51" customFormat="1" ht="24" thickTop="1" thickBot="1" x14ac:dyDescent="0.3">
      <c r="B15" s="282"/>
      <c r="C15" s="283"/>
      <c r="D15" s="283"/>
      <c r="E15" s="283"/>
      <c r="F15" s="283"/>
      <c r="G15" s="283"/>
      <c r="H15" s="283"/>
      <c r="I15" s="283"/>
      <c r="J15" s="283"/>
      <c r="K15" s="283"/>
      <c r="L15" s="283"/>
      <c r="M15" s="283"/>
      <c r="N15" s="283"/>
      <c r="O15" s="283"/>
      <c r="P15" s="283"/>
      <c r="Q15" s="283"/>
      <c r="R15" s="283"/>
      <c r="S15" s="283"/>
      <c r="T15" s="283"/>
      <c r="U15" s="283"/>
      <c r="V15" s="289"/>
      <c r="W15" s="282"/>
    </row>
    <row r="16" spans="1:101" s="57" customFormat="1" ht="39.75" customHeight="1" thickTop="1" thickBot="1" x14ac:dyDescent="0.3">
      <c r="A16" s="51"/>
      <c r="B16" s="282"/>
      <c r="C16" s="420" t="str">
        <f>'Lisez-moi'!B42</f>
        <v xml:space="preserve">Raisonner, argumenter, pratiquer une démarche expérimentale ou technologique, démontrer </v>
      </c>
      <c r="D16" s="421"/>
      <c r="E16" s="421"/>
      <c r="F16" s="421"/>
      <c r="G16" s="422"/>
      <c r="H16" s="418" t="str">
        <f>'Lisez-moi'!H42</f>
        <v>Utiliser les TUICE</v>
      </c>
      <c r="I16" s="418"/>
      <c r="J16" s="418"/>
      <c r="K16" s="418"/>
      <c r="L16" s="418"/>
      <c r="M16" s="419"/>
      <c r="N16" s="427" t="str">
        <f>'Lisez-moi'!O42</f>
        <v>Autonomie et comportements responsables</v>
      </c>
      <c r="O16" s="427"/>
      <c r="P16" s="427"/>
      <c r="Q16" s="427"/>
      <c r="R16" s="427"/>
      <c r="S16" s="428"/>
      <c r="T16" s="287"/>
      <c r="U16" s="288"/>
      <c r="V16" s="288"/>
      <c r="W16" s="282"/>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2"/>
      <c r="CC16" s="52"/>
      <c r="CD16" s="52"/>
      <c r="CE16" s="52"/>
      <c r="CF16" s="52"/>
      <c r="CG16" s="52"/>
      <c r="CH16" s="52"/>
      <c r="CI16" s="52"/>
      <c r="CJ16" s="52"/>
      <c r="CK16" s="52"/>
      <c r="CL16" s="52"/>
      <c r="CM16" s="52"/>
      <c r="CN16" s="52"/>
      <c r="CO16" s="52"/>
      <c r="CP16" s="52"/>
      <c r="CQ16" s="52"/>
      <c r="CR16" s="52"/>
      <c r="CS16" s="52"/>
      <c r="CT16" s="52"/>
      <c r="CU16" s="52"/>
      <c r="CV16" s="52"/>
      <c r="CW16" s="52"/>
    </row>
    <row r="17" spans="1:101" s="57" customFormat="1" ht="60" customHeight="1" thickTop="1" thickBot="1" x14ac:dyDescent="0.3">
      <c r="A17" s="51"/>
      <c r="B17" s="286"/>
      <c r="C17" s="285" t="str">
        <f>'Lisez-moi'!C43</f>
        <v>Raisonner</v>
      </c>
      <c r="D17" s="134" t="str">
        <f>'Lisez-moi'!D43</f>
        <v>Formuler un problème</v>
      </c>
      <c r="E17" s="134" t="str">
        <f>'Lisez-moi'!E43</f>
        <v>Proposer des hypothèses</v>
      </c>
      <c r="F17" s="135" t="str">
        <f>'Lisez-moi'!F43</f>
        <v>Proposer une stratégie pour tester une hypothèse</v>
      </c>
      <c r="G17" s="284" t="str">
        <f>'Lisez-moi'!G43</f>
        <v>Comparer des résultats-Valider une hypothèse</v>
      </c>
      <c r="H17" s="137" t="str">
        <f>'Lisez-moi'!I43</f>
        <v>Utiliser des logiciels</v>
      </c>
      <c r="I17" s="137" t="str">
        <f>'Lisez-moi'!J43</f>
        <v>Utiliser, gérer des espaces de stockage</v>
      </c>
      <c r="J17" s="138" t="str">
        <f>'Lisez-moi'!K43</f>
        <v>Saisir et mettre en page un texte</v>
      </c>
      <c r="K17" s="139" t="str">
        <f>'Lisez-moi'!L43</f>
        <v>Réaliser un diaporama</v>
      </c>
      <c r="L17" s="138" t="str">
        <f>'Lisez-moi'!M43</f>
        <v>Traiter une image</v>
      </c>
      <c r="M17" s="140" t="str">
        <f>'Lisez-moi'!N43</f>
        <v>Chercher et sélectionner des infos sur Internet</v>
      </c>
      <c r="N17" s="290" t="str">
        <f>'Lisez-moi'!P43</f>
        <v>Etre autonome dans son travail</v>
      </c>
      <c r="O17" s="290" t="str">
        <f>'Lisez-moi'!Q43</f>
        <v>S'intégrer et coopérer dans un travail de groupe</v>
      </c>
      <c r="P17" s="226" t="str">
        <f>'Lisez-moi'!R43</f>
        <v>Avoir conscience des enjeux du DD</v>
      </c>
      <c r="Q17" s="291" t="str">
        <f>'Lisez-moi'!S43</f>
        <v>Education à la santé</v>
      </c>
      <c r="R17" s="290" t="str">
        <f>'Lisez-moi'!T43</f>
        <v>Respecter des règles de sécurité</v>
      </c>
      <c r="S17" s="292" t="str">
        <f>'Lisez-moi'!U43</f>
        <v>Savoir s'autoévaluer</v>
      </c>
      <c r="T17" s="282"/>
      <c r="U17" s="282"/>
      <c r="V17" s="282"/>
      <c r="W17" s="282"/>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2"/>
      <c r="BZ17" s="52"/>
      <c r="CA17" s="52"/>
      <c r="CB17" s="52"/>
      <c r="CC17" s="52"/>
      <c r="CD17" s="52"/>
      <c r="CE17" s="52"/>
      <c r="CF17" s="52"/>
      <c r="CG17" s="52"/>
      <c r="CH17" s="52"/>
      <c r="CI17" s="52"/>
      <c r="CJ17" s="52"/>
      <c r="CK17" s="52"/>
      <c r="CL17" s="52"/>
      <c r="CM17" s="52"/>
      <c r="CN17" s="52"/>
      <c r="CO17" s="52"/>
      <c r="CP17" s="52"/>
      <c r="CQ17" s="52"/>
      <c r="CR17" s="52"/>
      <c r="CS17" s="52"/>
      <c r="CT17" s="52"/>
    </row>
    <row r="18" spans="1:101" s="57" customFormat="1" ht="28.5" customHeight="1" thickTop="1" thickBot="1" x14ac:dyDescent="0.3">
      <c r="A18" s="51"/>
      <c r="B18" s="289"/>
      <c r="C18" s="319">
        <v>2</v>
      </c>
      <c r="D18" s="320">
        <v>3</v>
      </c>
      <c r="E18" s="321">
        <v>3</v>
      </c>
      <c r="F18" s="320">
        <v>4</v>
      </c>
      <c r="G18" s="322">
        <v>4</v>
      </c>
      <c r="H18" s="323">
        <v>1</v>
      </c>
      <c r="I18" s="324">
        <v>1</v>
      </c>
      <c r="J18" s="325">
        <v>1</v>
      </c>
      <c r="K18" s="326">
        <v>1</v>
      </c>
      <c r="L18" s="324">
        <v>2</v>
      </c>
      <c r="M18" s="327">
        <v>2</v>
      </c>
      <c r="N18" s="328">
        <v>3</v>
      </c>
      <c r="O18" s="329">
        <v>2</v>
      </c>
      <c r="P18" s="329">
        <v>1</v>
      </c>
      <c r="Q18" s="329">
        <v>2</v>
      </c>
      <c r="R18" s="329">
        <v>3</v>
      </c>
      <c r="S18" s="330">
        <v>2</v>
      </c>
      <c r="T18" s="282"/>
      <c r="U18" s="282"/>
      <c r="V18" s="282"/>
      <c r="W18" s="282"/>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2"/>
      <c r="BZ18" s="52"/>
      <c r="CA18" s="52"/>
      <c r="CB18" s="52"/>
      <c r="CC18" s="52"/>
      <c r="CD18" s="52"/>
      <c r="CE18" s="52"/>
      <c r="CF18" s="52"/>
      <c r="CG18" s="52"/>
      <c r="CH18" s="52"/>
      <c r="CI18" s="52"/>
      <c r="CJ18" s="52"/>
      <c r="CK18" s="52"/>
      <c r="CL18" s="52"/>
      <c r="CM18" s="52"/>
      <c r="CN18" s="52"/>
      <c r="CO18" s="52"/>
      <c r="CP18" s="52"/>
      <c r="CQ18" s="52"/>
      <c r="CR18" s="52"/>
      <c r="CS18" s="52"/>
      <c r="CT18" s="52"/>
    </row>
    <row r="19" spans="1:101" s="56" customFormat="1" ht="15.75" thickTop="1" x14ac:dyDescent="0.25">
      <c r="A19" s="51"/>
      <c r="B19" s="282"/>
      <c r="C19" s="282"/>
      <c r="D19" s="282"/>
      <c r="E19" s="282"/>
      <c r="F19" s="282"/>
      <c r="G19" s="282"/>
      <c r="H19" s="282"/>
      <c r="I19" s="282"/>
      <c r="J19" s="282"/>
      <c r="K19" s="282"/>
      <c r="L19" s="282"/>
      <c r="M19" s="282"/>
      <c r="N19" s="282"/>
      <c r="O19" s="282"/>
      <c r="P19" s="289"/>
      <c r="Q19" s="282"/>
      <c r="R19" s="282"/>
      <c r="S19" s="282"/>
      <c r="T19" s="282"/>
      <c r="U19" s="282"/>
      <c r="V19" s="282"/>
      <c r="W19" s="282"/>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2"/>
      <c r="CC19" s="52"/>
      <c r="CD19" s="52"/>
      <c r="CE19" s="52"/>
      <c r="CF19" s="52"/>
      <c r="CG19" s="52"/>
      <c r="CH19" s="52"/>
      <c r="CI19" s="52"/>
      <c r="CJ19" s="52"/>
      <c r="CK19" s="52"/>
      <c r="CL19" s="52"/>
      <c r="CM19" s="52"/>
      <c r="CN19" s="52"/>
      <c r="CO19" s="52"/>
      <c r="CP19" s="52"/>
      <c r="CQ19" s="52"/>
      <c r="CR19" s="52"/>
      <c r="CS19" s="52"/>
      <c r="CT19" s="52"/>
      <c r="CU19" s="52"/>
      <c r="CV19" s="52"/>
      <c r="CW19" s="52"/>
    </row>
    <row r="20" spans="1:101" s="51" customFormat="1" x14ac:dyDescent="0.25"/>
    <row r="21" spans="1:101" s="56" customFormat="1" ht="30.75" x14ac:dyDescent="0.35">
      <c r="A21" s="51"/>
      <c r="B21" s="57"/>
      <c r="C21" s="478" t="s">
        <v>125</v>
      </c>
      <c r="D21" s="478"/>
      <c r="E21" s="478"/>
      <c r="F21" s="478"/>
      <c r="G21" s="478"/>
      <c r="H21" s="478"/>
      <c r="I21" s="478"/>
      <c r="J21" s="478"/>
      <c r="K21" s="478"/>
      <c r="L21" s="478"/>
      <c r="M21" s="478"/>
      <c r="N21" s="478"/>
      <c r="O21" s="478"/>
      <c r="P21" s="478"/>
      <c r="Q21" s="478"/>
      <c r="R21" s="478"/>
      <c r="S21" s="478"/>
      <c r="T21" s="478"/>
      <c r="U21" s="478"/>
      <c r="V21" s="57"/>
      <c r="W21" s="57"/>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2"/>
      <c r="CC21" s="52"/>
      <c r="CD21" s="52"/>
      <c r="CE21" s="52"/>
      <c r="CF21" s="52"/>
      <c r="CG21" s="52"/>
      <c r="CH21" s="52"/>
      <c r="CI21" s="52"/>
      <c r="CJ21" s="52"/>
      <c r="CK21" s="52"/>
      <c r="CL21" s="52"/>
      <c r="CM21" s="52"/>
      <c r="CN21" s="52"/>
      <c r="CO21" s="52"/>
      <c r="CP21" s="52"/>
      <c r="CQ21" s="52"/>
      <c r="CR21" s="52"/>
      <c r="CS21" s="52"/>
      <c r="CT21" s="52"/>
      <c r="CU21" s="52"/>
      <c r="CV21" s="52"/>
      <c r="CW21" s="52"/>
    </row>
    <row r="22" spans="1:101" s="56" customFormat="1" ht="27.75" thickBot="1" x14ac:dyDescent="0.4">
      <c r="A22" s="51"/>
      <c r="B22" s="57"/>
      <c r="C22" s="235"/>
      <c r="D22" s="235"/>
      <c r="E22" s="235"/>
      <c r="F22" s="235"/>
      <c r="G22" s="235"/>
      <c r="H22" s="235"/>
      <c r="I22" s="235"/>
      <c r="J22" s="235"/>
      <c r="K22" s="235"/>
      <c r="L22" s="235"/>
      <c r="M22" s="235"/>
      <c r="N22" s="235"/>
      <c r="O22" s="235"/>
      <c r="P22" s="235"/>
      <c r="Q22" s="235"/>
      <c r="R22" s="235"/>
      <c r="S22" s="235"/>
      <c r="T22" s="235"/>
      <c r="U22" s="235"/>
      <c r="V22" s="57"/>
      <c r="W22" s="57"/>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2"/>
      <c r="CC22" s="52"/>
      <c r="CD22" s="52"/>
      <c r="CE22" s="52"/>
      <c r="CF22" s="52"/>
      <c r="CG22" s="52"/>
      <c r="CH22" s="52"/>
      <c r="CI22" s="52"/>
      <c r="CJ22" s="52"/>
      <c r="CK22" s="52"/>
      <c r="CL22" s="52"/>
      <c r="CM22" s="52"/>
      <c r="CN22" s="52"/>
      <c r="CO22" s="52"/>
      <c r="CP22" s="52"/>
      <c r="CQ22" s="52"/>
      <c r="CR22" s="52"/>
      <c r="CS22" s="52"/>
      <c r="CT22" s="52"/>
      <c r="CU22" s="52"/>
      <c r="CV22" s="52"/>
      <c r="CW22" s="52"/>
    </row>
    <row r="23" spans="1:101" s="56" customFormat="1" ht="39" customHeight="1" thickTop="1" thickBot="1" x14ac:dyDescent="0.3">
      <c r="A23" s="51"/>
      <c r="B23" s="57"/>
      <c r="C23" s="474" t="str">
        <f>C12</f>
        <v>S'informer</v>
      </c>
      <c r="D23" s="475"/>
      <c r="E23" s="475"/>
      <c r="F23" s="475"/>
      <c r="G23" s="475"/>
      <c r="H23" s="476"/>
      <c r="I23" s="423" t="str">
        <f>I12</f>
        <v>Manipuler/Mesurer</v>
      </c>
      <c r="J23" s="424"/>
      <c r="K23" s="424"/>
      <c r="L23" s="424"/>
      <c r="M23" s="424"/>
      <c r="N23" s="424"/>
      <c r="O23" s="414" t="str">
        <f>O12</f>
        <v>Communiquer</v>
      </c>
      <c r="P23" s="415"/>
      <c r="Q23" s="415"/>
      <c r="R23" s="415"/>
      <c r="S23" s="415"/>
      <c r="T23" s="415"/>
      <c r="U23" s="415"/>
      <c r="V23" s="416"/>
      <c r="W23" s="57"/>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2"/>
      <c r="CC23" s="52"/>
      <c r="CD23" s="52"/>
      <c r="CE23" s="52"/>
      <c r="CF23" s="52"/>
      <c r="CG23" s="52"/>
      <c r="CH23" s="52"/>
      <c r="CI23" s="52"/>
      <c r="CJ23" s="52"/>
      <c r="CK23" s="52"/>
      <c r="CL23" s="52"/>
      <c r="CM23" s="52"/>
      <c r="CN23" s="52"/>
      <c r="CO23" s="52"/>
      <c r="CP23" s="52"/>
      <c r="CQ23" s="52"/>
      <c r="CR23" s="52"/>
      <c r="CS23" s="52"/>
      <c r="CT23" s="52"/>
      <c r="CU23" s="52"/>
      <c r="CV23" s="52"/>
      <c r="CW23" s="52"/>
    </row>
    <row r="24" spans="1:101" s="56" customFormat="1" ht="60" customHeight="1" thickTop="1" thickBot="1" x14ac:dyDescent="0.3">
      <c r="A24" s="51"/>
      <c r="B24" s="57"/>
      <c r="C24" s="293" t="str">
        <f>C13</f>
        <v>A partir d'un texte</v>
      </c>
      <c r="D24" s="86" t="str">
        <f>D13</f>
        <v>A partir d'un tableau</v>
      </c>
      <c r="E24" s="86" t="str">
        <f>E13</f>
        <v>A partir d'un graphique</v>
      </c>
      <c r="F24" s="86" t="str">
        <f>F13</f>
        <v>A partir du réel, d'une photo, d'une vidéo, d'une animation</v>
      </c>
      <c r="G24" s="87" t="str">
        <f>G13</f>
        <v>A partir d'un schéma structural</v>
      </c>
      <c r="H24" s="88" t="str">
        <f>H13</f>
        <v>A partir d'un schéma fonctionnel</v>
      </c>
      <c r="I24" s="89" t="str">
        <f>I13</f>
        <v>Utiliser une loupe, un microscope</v>
      </c>
      <c r="J24" s="90" t="str">
        <f>J13</f>
        <v>Utiliser un instrument de mesure</v>
      </c>
      <c r="K24" s="90" t="str">
        <f>K13</f>
        <v>Mettre en œuvre un protocole</v>
      </c>
      <c r="L24" s="90" t="str">
        <f>L13</f>
        <v>Réaliser une dissection</v>
      </c>
      <c r="M24" s="90" t="str">
        <f>M13</f>
        <v>Utiliser un modèle</v>
      </c>
      <c r="N24" s="91" t="str">
        <f>N13</f>
        <v>Réaliser un montage lame/lamelle</v>
      </c>
      <c r="O24" s="144" t="str">
        <f>O13</f>
        <v xml:space="preserve"> A l'écrit</v>
      </c>
      <c r="P24" s="145" t="str">
        <f t="shared" ref="P24:V24" si="0">P13</f>
        <v>A l'oral</v>
      </c>
      <c r="Q24" s="145" t="str">
        <f t="shared" si="0"/>
        <v>A l'aide d'un graphique</v>
      </c>
      <c r="R24" s="145" t="str">
        <f t="shared" si="0"/>
        <v>A l'aide d'un dessin d'observation</v>
      </c>
      <c r="S24" s="145" t="str">
        <f t="shared" si="0"/>
        <v>A l'aide d'un schéma structural</v>
      </c>
      <c r="T24" s="146" t="str">
        <f t="shared" si="0"/>
        <v>A l'aide d'un schéma fonctionnel</v>
      </c>
      <c r="U24" s="146" t="str">
        <f t="shared" si="0"/>
        <v>A l'aide d'un tableau</v>
      </c>
      <c r="V24" s="280" t="str">
        <f t="shared" si="0"/>
        <v>A l'aide d'une image numérique</v>
      </c>
      <c r="W24" s="57"/>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2"/>
      <c r="CC24" s="52"/>
      <c r="CD24" s="52"/>
      <c r="CE24" s="52"/>
      <c r="CF24" s="52"/>
      <c r="CG24" s="52"/>
      <c r="CH24" s="52"/>
      <c r="CI24" s="52"/>
      <c r="CJ24" s="52"/>
      <c r="CK24" s="52"/>
      <c r="CL24" s="52"/>
      <c r="CM24" s="52"/>
      <c r="CN24" s="52"/>
      <c r="CO24" s="52"/>
      <c r="CP24" s="52"/>
      <c r="CQ24" s="52"/>
      <c r="CR24" s="52"/>
      <c r="CS24" s="52"/>
      <c r="CT24" s="52"/>
      <c r="CU24" s="52"/>
      <c r="CV24" s="52"/>
      <c r="CW24" s="52"/>
    </row>
    <row r="25" spans="1:101" s="56" customFormat="1" ht="28.5" customHeight="1" thickTop="1" thickBot="1" x14ac:dyDescent="0.3">
      <c r="A25" s="51"/>
      <c r="B25" s="57"/>
      <c r="C25" s="305"/>
      <c r="D25" s="306"/>
      <c r="E25" s="306"/>
      <c r="F25" s="306"/>
      <c r="G25" s="307"/>
      <c r="H25" s="308"/>
      <c r="I25" s="309"/>
      <c r="J25" s="310"/>
      <c r="K25" s="310"/>
      <c r="L25" s="311"/>
      <c r="M25" s="312"/>
      <c r="N25" s="313"/>
      <c r="O25" s="314"/>
      <c r="P25" s="315"/>
      <c r="Q25" s="315"/>
      <c r="R25" s="316"/>
      <c r="S25" s="317"/>
      <c r="T25" s="316"/>
      <c r="U25" s="316"/>
      <c r="V25" s="318"/>
      <c r="W25" s="57"/>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2"/>
      <c r="CC25" s="52"/>
      <c r="CD25" s="52"/>
      <c r="CE25" s="52"/>
      <c r="CF25" s="52"/>
      <c r="CG25" s="52"/>
      <c r="CH25" s="52"/>
      <c r="CI25" s="52"/>
      <c r="CJ25" s="52"/>
      <c r="CK25" s="52"/>
      <c r="CL25" s="52"/>
      <c r="CM25" s="52"/>
      <c r="CN25" s="52"/>
      <c r="CO25" s="52"/>
      <c r="CP25" s="52"/>
      <c r="CQ25" s="52"/>
      <c r="CR25" s="52"/>
      <c r="CS25" s="52"/>
      <c r="CT25" s="52"/>
      <c r="CU25" s="52"/>
      <c r="CV25" s="52"/>
      <c r="CW25" s="52"/>
    </row>
    <row r="26" spans="1:101" s="56" customFormat="1" ht="24" thickTop="1" thickBot="1" x14ac:dyDescent="0.3">
      <c r="A26" s="51"/>
      <c r="B26" s="57"/>
      <c r="C26" s="25"/>
      <c r="D26" s="25"/>
      <c r="E26" s="25"/>
      <c r="F26" s="25"/>
      <c r="G26" s="25"/>
      <c r="H26" s="25"/>
      <c r="I26" s="25"/>
      <c r="J26" s="25"/>
      <c r="K26" s="25"/>
      <c r="L26" s="25"/>
      <c r="M26" s="25"/>
      <c r="N26" s="25"/>
      <c r="O26" s="25"/>
      <c r="P26" s="25"/>
      <c r="Q26" s="25"/>
      <c r="R26" s="25"/>
      <c r="S26" s="25"/>
      <c r="T26" s="25"/>
      <c r="U26" s="25"/>
      <c r="V26" s="294"/>
      <c r="W26" s="57"/>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2"/>
      <c r="CC26" s="52"/>
      <c r="CD26" s="52"/>
      <c r="CE26" s="52"/>
      <c r="CF26" s="52"/>
      <c r="CG26" s="52"/>
      <c r="CH26" s="52"/>
      <c r="CI26" s="52"/>
      <c r="CJ26" s="52"/>
      <c r="CK26" s="52"/>
      <c r="CL26" s="52"/>
      <c r="CM26" s="52"/>
      <c r="CN26" s="52"/>
      <c r="CO26" s="52"/>
      <c r="CP26" s="52"/>
      <c r="CQ26" s="52"/>
      <c r="CR26" s="52"/>
      <c r="CS26" s="52"/>
      <c r="CT26" s="52"/>
      <c r="CU26" s="52"/>
      <c r="CV26" s="52"/>
      <c r="CW26" s="52"/>
    </row>
    <row r="27" spans="1:101" s="56" customFormat="1" ht="39" customHeight="1" thickTop="1" thickBot="1" x14ac:dyDescent="0.3">
      <c r="A27" s="51"/>
      <c r="B27" s="57"/>
      <c r="C27" s="420" t="str">
        <f>C16</f>
        <v xml:space="preserve">Raisonner, argumenter, pratiquer une démarche expérimentale ou technologique, démontrer </v>
      </c>
      <c r="D27" s="421"/>
      <c r="E27" s="421"/>
      <c r="F27" s="421"/>
      <c r="G27" s="422"/>
      <c r="H27" s="418" t="str">
        <f>H16</f>
        <v>Utiliser les TUICE</v>
      </c>
      <c r="I27" s="418"/>
      <c r="J27" s="418"/>
      <c r="K27" s="418"/>
      <c r="L27" s="418"/>
      <c r="M27" s="419"/>
      <c r="N27" s="427" t="str">
        <f>N16</f>
        <v>Autonomie et comportements responsables</v>
      </c>
      <c r="O27" s="427"/>
      <c r="P27" s="427"/>
      <c r="Q27" s="427"/>
      <c r="R27" s="427"/>
      <c r="S27" s="428"/>
      <c r="T27" s="295"/>
      <c r="U27" s="296"/>
      <c r="V27" s="296"/>
      <c r="W27" s="57"/>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2"/>
      <c r="CC27" s="52"/>
      <c r="CD27" s="52"/>
      <c r="CE27" s="52"/>
      <c r="CF27" s="52"/>
      <c r="CG27" s="52"/>
      <c r="CH27" s="52"/>
      <c r="CI27" s="52"/>
      <c r="CJ27" s="52"/>
      <c r="CK27" s="52"/>
      <c r="CL27" s="52"/>
      <c r="CM27" s="52"/>
      <c r="CN27" s="52"/>
      <c r="CO27" s="52"/>
      <c r="CP27" s="52"/>
      <c r="CQ27" s="52"/>
      <c r="CR27" s="52"/>
      <c r="CS27" s="52"/>
      <c r="CT27" s="52"/>
      <c r="CU27" s="52"/>
      <c r="CV27" s="52"/>
      <c r="CW27" s="52"/>
    </row>
    <row r="28" spans="1:101" s="56" customFormat="1" ht="60" customHeight="1" thickTop="1" thickBot="1" x14ac:dyDescent="0.3">
      <c r="A28" s="51"/>
      <c r="B28" s="57"/>
      <c r="C28" s="297" t="str">
        <f>C17</f>
        <v>Raisonner</v>
      </c>
      <c r="D28" s="134" t="str">
        <f>D17</f>
        <v>Formuler un problème</v>
      </c>
      <c r="E28" s="134" t="str">
        <f>E17</f>
        <v>Proposer des hypothèses</v>
      </c>
      <c r="F28" s="135" t="str">
        <f>F17</f>
        <v>Proposer une stratégie pour tester une hypothèse</v>
      </c>
      <c r="G28" s="284" t="str">
        <f>G17</f>
        <v>Comparer des résultats-Valider une hypothèse</v>
      </c>
      <c r="H28" s="137" t="str">
        <f>H17</f>
        <v>Utiliser des logiciels</v>
      </c>
      <c r="I28" s="137" t="str">
        <f>I17</f>
        <v>Utiliser, gérer des espaces de stockage</v>
      </c>
      <c r="J28" s="138" t="str">
        <f>J17</f>
        <v>Saisir et mettre en page un texte</v>
      </c>
      <c r="K28" s="139" t="str">
        <f>K17</f>
        <v>Réaliser un diaporama</v>
      </c>
      <c r="L28" s="138" t="str">
        <f>L17</f>
        <v>Traiter une image</v>
      </c>
      <c r="M28" s="140" t="str">
        <f>M17</f>
        <v>Chercher et sélectionner des infos sur Internet</v>
      </c>
      <c r="N28" s="290" t="str">
        <f>N17</f>
        <v>Etre autonome dans son travail</v>
      </c>
      <c r="O28" s="290" t="str">
        <f>O17</f>
        <v>S'intégrer et coopérer dans un travail de groupe</v>
      </c>
      <c r="P28" s="226" t="str">
        <f>P17</f>
        <v>Avoir conscience des enjeux du DD</v>
      </c>
      <c r="Q28" s="291" t="str">
        <f>Q17</f>
        <v>Education à la santé</v>
      </c>
      <c r="R28" s="290" t="str">
        <f>R17</f>
        <v>Respecter des règles de sécurité</v>
      </c>
      <c r="S28" s="292" t="str">
        <f>S17</f>
        <v>Savoir s'autoévaluer</v>
      </c>
      <c r="T28" s="57"/>
      <c r="U28" s="57"/>
      <c r="V28" s="57"/>
      <c r="W28" s="57"/>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2"/>
      <c r="CC28" s="52"/>
      <c r="CD28" s="52"/>
      <c r="CE28" s="52"/>
      <c r="CF28" s="52"/>
      <c r="CG28" s="52"/>
      <c r="CH28" s="52"/>
      <c r="CI28" s="52"/>
      <c r="CJ28" s="52"/>
      <c r="CK28" s="52"/>
      <c r="CL28" s="52"/>
      <c r="CM28" s="52"/>
      <c r="CN28" s="52"/>
      <c r="CO28" s="52"/>
      <c r="CP28" s="52"/>
      <c r="CQ28" s="52"/>
      <c r="CR28" s="52"/>
      <c r="CS28" s="52"/>
      <c r="CT28" s="52"/>
      <c r="CU28" s="52"/>
      <c r="CV28" s="52"/>
      <c r="CW28" s="52"/>
    </row>
    <row r="29" spans="1:101" s="56" customFormat="1" ht="28.5" customHeight="1" thickTop="1" thickBot="1" x14ac:dyDescent="0.3">
      <c r="A29" s="51"/>
      <c r="B29" s="57"/>
      <c r="C29" s="319"/>
      <c r="D29" s="320"/>
      <c r="E29" s="321"/>
      <c r="F29" s="320"/>
      <c r="G29" s="322"/>
      <c r="H29" s="323"/>
      <c r="I29" s="324"/>
      <c r="J29" s="325"/>
      <c r="K29" s="326"/>
      <c r="L29" s="324"/>
      <c r="M29" s="327"/>
      <c r="N29" s="328"/>
      <c r="O29" s="329"/>
      <c r="P29" s="329"/>
      <c r="Q29" s="329"/>
      <c r="R29" s="329"/>
      <c r="S29" s="330"/>
      <c r="T29" s="57"/>
      <c r="U29" s="57"/>
      <c r="V29" s="57"/>
      <c r="W29" s="57"/>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2"/>
      <c r="CC29" s="52"/>
      <c r="CD29" s="52"/>
      <c r="CE29" s="52"/>
      <c r="CF29" s="52"/>
      <c r="CG29" s="52"/>
      <c r="CH29" s="52"/>
      <c r="CI29" s="52"/>
      <c r="CJ29" s="52"/>
      <c r="CK29" s="52"/>
      <c r="CL29" s="52"/>
      <c r="CM29" s="52"/>
      <c r="CN29" s="52"/>
      <c r="CO29" s="52"/>
      <c r="CP29" s="52"/>
      <c r="CQ29" s="52"/>
      <c r="CR29" s="52"/>
      <c r="CS29" s="52"/>
      <c r="CT29" s="52"/>
      <c r="CU29" s="52"/>
      <c r="CV29" s="52"/>
      <c r="CW29" s="52"/>
    </row>
    <row r="30" spans="1:101" s="56" customFormat="1" ht="12" customHeight="1" thickTop="1" x14ac:dyDescent="0.25">
      <c r="A30" s="51"/>
      <c r="B30" s="57"/>
      <c r="C30" s="57"/>
      <c r="D30" s="57"/>
      <c r="E30" s="57"/>
      <c r="F30" s="57"/>
      <c r="G30" s="57"/>
      <c r="H30" s="57"/>
      <c r="I30" s="57"/>
      <c r="J30" s="57"/>
      <c r="K30" s="57"/>
      <c r="L30" s="57"/>
      <c r="M30" s="57"/>
      <c r="N30" s="57"/>
      <c r="O30" s="57"/>
      <c r="P30" s="57"/>
      <c r="Q30" s="57"/>
      <c r="R30" s="57"/>
      <c r="S30" s="57"/>
      <c r="T30" s="57"/>
      <c r="U30" s="57"/>
      <c r="V30" s="57"/>
      <c r="W30" s="57"/>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2"/>
      <c r="CC30" s="52"/>
      <c r="CD30" s="52"/>
      <c r="CE30" s="52"/>
      <c r="CF30" s="52"/>
      <c r="CG30" s="52"/>
      <c r="CH30" s="52"/>
      <c r="CI30" s="52"/>
      <c r="CJ30" s="52"/>
      <c r="CK30" s="52"/>
      <c r="CL30" s="52"/>
      <c r="CM30" s="52"/>
      <c r="CN30" s="52"/>
      <c r="CO30" s="52"/>
      <c r="CP30" s="52"/>
      <c r="CQ30" s="52"/>
      <c r="CR30" s="52"/>
      <c r="CS30" s="52"/>
      <c r="CT30" s="52"/>
      <c r="CU30" s="52"/>
      <c r="CV30" s="52"/>
      <c r="CW30" s="52"/>
    </row>
    <row r="31" spans="1:101" s="57" customFormat="1" x14ac:dyDescent="0.25">
      <c r="A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2"/>
      <c r="CC31" s="52"/>
      <c r="CD31" s="52"/>
      <c r="CE31" s="52"/>
      <c r="CF31" s="52"/>
      <c r="CG31" s="52"/>
      <c r="CH31" s="52"/>
      <c r="CI31" s="52"/>
      <c r="CJ31" s="52"/>
      <c r="CK31" s="52"/>
      <c r="CL31" s="52"/>
      <c r="CM31" s="52"/>
      <c r="CN31" s="52"/>
      <c r="CO31" s="52"/>
      <c r="CP31" s="52"/>
      <c r="CQ31" s="52"/>
      <c r="CR31" s="52"/>
      <c r="CS31" s="52"/>
      <c r="CT31" s="52"/>
      <c r="CU31" s="52"/>
      <c r="CV31" s="52"/>
      <c r="CW31" s="52"/>
    </row>
    <row r="32" spans="1:101" s="51" customFormat="1" ht="15" customHeight="1" x14ac:dyDescent="0.25"/>
    <row r="33" spans="1:101" s="57" customFormat="1" ht="30.75" x14ac:dyDescent="0.35">
      <c r="A33" s="51"/>
      <c r="B33" s="58"/>
      <c r="C33" s="480" t="s">
        <v>126</v>
      </c>
      <c r="D33" s="480"/>
      <c r="E33" s="480"/>
      <c r="F33" s="480"/>
      <c r="G33" s="480"/>
      <c r="H33" s="480"/>
      <c r="I33" s="480"/>
      <c r="J33" s="480"/>
      <c r="K33" s="480"/>
      <c r="L33" s="480"/>
      <c r="M33" s="480"/>
      <c r="N33" s="480"/>
      <c r="O33" s="480"/>
      <c r="P33" s="480"/>
      <c r="Q33" s="480"/>
      <c r="R33" s="480"/>
      <c r="S33" s="480"/>
      <c r="T33" s="480"/>
      <c r="U33" s="480"/>
      <c r="V33" s="58"/>
      <c r="W33" s="58"/>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2"/>
      <c r="CC33" s="52"/>
      <c r="CD33" s="52"/>
      <c r="CE33" s="52"/>
      <c r="CF33" s="52"/>
      <c r="CG33" s="52"/>
      <c r="CH33" s="52"/>
      <c r="CI33" s="52"/>
      <c r="CJ33" s="52"/>
      <c r="CK33" s="52"/>
      <c r="CL33" s="52"/>
      <c r="CM33" s="52"/>
      <c r="CN33" s="52"/>
      <c r="CO33" s="52"/>
      <c r="CP33" s="52"/>
      <c r="CQ33" s="52"/>
      <c r="CR33" s="52"/>
      <c r="CS33" s="52"/>
      <c r="CT33" s="52"/>
      <c r="CU33" s="52"/>
      <c r="CV33" s="52"/>
      <c r="CW33" s="52"/>
    </row>
    <row r="34" spans="1:101" s="57" customFormat="1" ht="27.75" thickBot="1" x14ac:dyDescent="0.4">
      <c r="A34" s="51"/>
      <c r="B34" s="58"/>
      <c r="C34" s="237"/>
      <c r="D34" s="237"/>
      <c r="E34" s="237"/>
      <c r="F34" s="237"/>
      <c r="G34" s="237"/>
      <c r="H34" s="237"/>
      <c r="I34" s="237"/>
      <c r="J34" s="237"/>
      <c r="K34" s="237"/>
      <c r="L34" s="237"/>
      <c r="M34" s="237"/>
      <c r="N34" s="237"/>
      <c r="O34" s="237"/>
      <c r="P34" s="237"/>
      <c r="Q34" s="237"/>
      <c r="R34" s="237"/>
      <c r="S34" s="237"/>
      <c r="T34" s="237"/>
      <c r="U34" s="237"/>
      <c r="V34" s="58"/>
      <c r="W34" s="58"/>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2"/>
      <c r="CC34" s="52"/>
      <c r="CD34" s="52"/>
      <c r="CE34" s="52"/>
      <c r="CF34" s="52"/>
      <c r="CG34" s="52"/>
      <c r="CH34" s="52"/>
      <c r="CI34" s="52"/>
      <c r="CJ34" s="52"/>
      <c r="CK34" s="52"/>
      <c r="CL34" s="52"/>
      <c r="CM34" s="52"/>
      <c r="CN34" s="52"/>
      <c r="CO34" s="52"/>
      <c r="CP34" s="52"/>
      <c r="CQ34" s="52"/>
      <c r="CR34" s="52"/>
      <c r="CS34" s="52"/>
      <c r="CT34" s="52"/>
      <c r="CU34" s="52"/>
      <c r="CV34" s="52"/>
      <c r="CW34" s="52"/>
    </row>
    <row r="35" spans="1:101" s="57" customFormat="1" ht="39" customHeight="1" thickTop="1" thickBot="1" x14ac:dyDescent="0.3">
      <c r="A35" s="51"/>
      <c r="B35" s="58"/>
      <c r="C35" s="474" t="str">
        <f>C23</f>
        <v>S'informer</v>
      </c>
      <c r="D35" s="475"/>
      <c r="E35" s="475"/>
      <c r="F35" s="475"/>
      <c r="G35" s="475"/>
      <c r="H35" s="476"/>
      <c r="I35" s="423" t="str">
        <f>I23</f>
        <v>Manipuler/Mesurer</v>
      </c>
      <c r="J35" s="424"/>
      <c r="K35" s="424"/>
      <c r="L35" s="424"/>
      <c r="M35" s="424"/>
      <c r="N35" s="424"/>
      <c r="O35" s="414" t="str">
        <f>O23</f>
        <v>Communiquer</v>
      </c>
      <c r="P35" s="415"/>
      <c r="Q35" s="415"/>
      <c r="R35" s="415"/>
      <c r="S35" s="415"/>
      <c r="T35" s="415"/>
      <c r="U35" s="415"/>
      <c r="V35" s="416"/>
      <c r="W35" s="58"/>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2"/>
      <c r="CC35" s="52"/>
      <c r="CD35" s="52"/>
      <c r="CE35" s="52"/>
      <c r="CF35" s="52"/>
      <c r="CG35" s="52"/>
      <c r="CH35" s="52"/>
      <c r="CI35" s="52"/>
      <c r="CJ35" s="52"/>
      <c r="CK35" s="52"/>
      <c r="CL35" s="52"/>
      <c r="CM35" s="52"/>
      <c r="CN35" s="52"/>
      <c r="CO35" s="52"/>
      <c r="CP35" s="52"/>
      <c r="CQ35" s="52"/>
      <c r="CR35" s="52"/>
      <c r="CS35" s="52"/>
      <c r="CT35" s="52"/>
      <c r="CU35" s="52"/>
      <c r="CV35" s="52"/>
      <c r="CW35" s="52"/>
    </row>
    <row r="36" spans="1:101" s="57" customFormat="1" ht="60" customHeight="1" thickTop="1" thickBot="1" x14ac:dyDescent="0.3">
      <c r="A36" s="51"/>
      <c r="B36" s="58"/>
      <c r="C36" s="293" t="str">
        <f>C24</f>
        <v>A partir d'un texte</v>
      </c>
      <c r="D36" s="86" t="str">
        <f>D24</f>
        <v>A partir d'un tableau</v>
      </c>
      <c r="E36" s="86" t="str">
        <f>E24</f>
        <v>A partir d'un graphique</v>
      </c>
      <c r="F36" s="86" t="str">
        <f>F24</f>
        <v>A partir du réel, d'une photo, d'une vidéo, d'une animation</v>
      </c>
      <c r="G36" s="87" t="str">
        <f>G24</f>
        <v>A partir d'un schéma structural</v>
      </c>
      <c r="H36" s="88" t="str">
        <f>H24</f>
        <v>A partir d'un schéma fonctionnel</v>
      </c>
      <c r="I36" s="89" t="str">
        <f>I24</f>
        <v>Utiliser une loupe, un microscope</v>
      </c>
      <c r="J36" s="90" t="str">
        <f>J24</f>
        <v>Utiliser un instrument de mesure</v>
      </c>
      <c r="K36" s="90" t="str">
        <f>K24</f>
        <v>Mettre en œuvre un protocole</v>
      </c>
      <c r="L36" s="90" t="str">
        <f>L24</f>
        <v>Réaliser une dissection</v>
      </c>
      <c r="M36" s="90" t="str">
        <f>M24</f>
        <v>Utiliser un modèle</v>
      </c>
      <c r="N36" s="91" t="str">
        <f>N24</f>
        <v>Réaliser un montage lame/lamelle</v>
      </c>
      <c r="O36" s="144" t="str">
        <f>O24</f>
        <v xml:space="preserve"> A l'écrit</v>
      </c>
      <c r="P36" s="145" t="str">
        <f t="shared" ref="P36:V36" si="1">P24</f>
        <v>A l'oral</v>
      </c>
      <c r="Q36" s="145" t="str">
        <f t="shared" si="1"/>
        <v>A l'aide d'un graphique</v>
      </c>
      <c r="R36" s="145" t="str">
        <f t="shared" si="1"/>
        <v>A l'aide d'un dessin d'observation</v>
      </c>
      <c r="S36" s="145" t="str">
        <f t="shared" si="1"/>
        <v>A l'aide d'un schéma structural</v>
      </c>
      <c r="T36" s="146" t="str">
        <f t="shared" si="1"/>
        <v>A l'aide d'un schéma fonctionnel</v>
      </c>
      <c r="U36" s="146" t="str">
        <f t="shared" si="1"/>
        <v>A l'aide d'un tableau</v>
      </c>
      <c r="V36" s="280" t="str">
        <f t="shared" si="1"/>
        <v>A l'aide d'une image numérique</v>
      </c>
      <c r="W36" s="58"/>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2"/>
      <c r="CC36" s="52"/>
      <c r="CD36" s="52"/>
      <c r="CE36" s="52"/>
      <c r="CF36" s="52"/>
      <c r="CG36" s="52"/>
      <c r="CH36" s="52"/>
      <c r="CI36" s="52"/>
      <c r="CJ36" s="52"/>
      <c r="CK36" s="52"/>
      <c r="CL36" s="52"/>
      <c r="CM36" s="52"/>
      <c r="CN36" s="52"/>
      <c r="CO36" s="52"/>
      <c r="CP36" s="52"/>
      <c r="CQ36" s="52"/>
      <c r="CR36" s="52"/>
      <c r="CS36" s="52"/>
      <c r="CT36" s="52"/>
      <c r="CU36" s="52"/>
      <c r="CV36" s="52"/>
      <c r="CW36" s="52"/>
    </row>
    <row r="37" spans="1:101" s="57" customFormat="1" ht="28.5" customHeight="1" thickTop="1" thickBot="1" x14ac:dyDescent="0.3">
      <c r="A37" s="51"/>
      <c r="B37" s="58"/>
      <c r="C37" s="305"/>
      <c r="D37" s="306"/>
      <c r="E37" s="306"/>
      <c r="F37" s="306"/>
      <c r="G37" s="307"/>
      <c r="H37" s="308"/>
      <c r="I37" s="309"/>
      <c r="J37" s="310"/>
      <c r="K37" s="310"/>
      <c r="L37" s="311"/>
      <c r="M37" s="312"/>
      <c r="N37" s="313"/>
      <c r="O37" s="314"/>
      <c r="P37" s="315"/>
      <c r="Q37" s="315"/>
      <c r="R37" s="316"/>
      <c r="S37" s="317"/>
      <c r="T37" s="316"/>
      <c r="U37" s="316"/>
      <c r="V37" s="318"/>
      <c r="W37" s="58"/>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2"/>
      <c r="CC37" s="52"/>
      <c r="CD37" s="52"/>
      <c r="CE37" s="52"/>
      <c r="CF37" s="52"/>
      <c r="CG37" s="52"/>
      <c r="CH37" s="52"/>
      <c r="CI37" s="52"/>
      <c r="CJ37" s="52"/>
      <c r="CK37" s="52"/>
      <c r="CL37" s="52"/>
      <c r="CM37" s="52"/>
      <c r="CN37" s="52"/>
      <c r="CO37" s="52"/>
      <c r="CP37" s="52"/>
      <c r="CQ37" s="52"/>
      <c r="CR37" s="52"/>
      <c r="CS37" s="52"/>
      <c r="CT37" s="52"/>
      <c r="CU37" s="52"/>
      <c r="CV37" s="52"/>
      <c r="CW37" s="52"/>
    </row>
    <row r="38" spans="1:101" s="57" customFormat="1" ht="24" thickTop="1" thickBot="1" x14ac:dyDescent="0.3">
      <c r="A38" s="51"/>
      <c r="B38" s="58"/>
      <c r="C38" s="28"/>
      <c r="D38" s="28"/>
      <c r="E38" s="28"/>
      <c r="F38" s="28"/>
      <c r="G38" s="28"/>
      <c r="H38" s="28"/>
      <c r="I38" s="28"/>
      <c r="J38" s="28"/>
      <c r="K38" s="28"/>
      <c r="L38" s="28"/>
      <c r="M38" s="28"/>
      <c r="N38" s="28"/>
      <c r="O38" s="28"/>
      <c r="P38" s="28"/>
      <c r="Q38" s="28"/>
      <c r="R38" s="28"/>
      <c r="S38" s="28"/>
      <c r="T38" s="28"/>
      <c r="U38" s="28"/>
      <c r="V38" s="298"/>
      <c r="W38" s="58"/>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2"/>
      <c r="CC38" s="52"/>
      <c r="CD38" s="52"/>
      <c r="CE38" s="52"/>
      <c r="CF38" s="52"/>
      <c r="CG38" s="52"/>
      <c r="CH38" s="52"/>
      <c r="CI38" s="52"/>
      <c r="CJ38" s="52"/>
      <c r="CK38" s="52"/>
      <c r="CL38" s="52"/>
      <c r="CM38" s="52"/>
      <c r="CN38" s="52"/>
      <c r="CO38" s="52"/>
      <c r="CP38" s="52"/>
      <c r="CQ38" s="52"/>
      <c r="CR38" s="52"/>
      <c r="CS38" s="52"/>
      <c r="CT38" s="52"/>
      <c r="CU38" s="52"/>
      <c r="CV38" s="52"/>
      <c r="CW38" s="52"/>
    </row>
    <row r="39" spans="1:101" s="57" customFormat="1" ht="39" customHeight="1" thickTop="1" thickBot="1" x14ac:dyDescent="0.3">
      <c r="A39" s="51"/>
      <c r="B39" s="58"/>
      <c r="C39" s="420" t="str">
        <f>C27</f>
        <v xml:space="preserve">Raisonner, argumenter, pratiquer une démarche expérimentale ou technologique, démontrer </v>
      </c>
      <c r="D39" s="421"/>
      <c r="E39" s="421"/>
      <c r="F39" s="421"/>
      <c r="G39" s="422"/>
      <c r="H39" s="418" t="str">
        <f>H27</f>
        <v>Utiliser les TUICE</v>
      </c>
      <c r="I39" s="418"/>
      <c r="J39" s="418"/>
      <c r="K39" s="418"/>
      <c r="L39" s="418"/>
      <c r="M39" s="419"/>
      <c r="N39" s="427" t="str">
        <f>N27</f>
        <v>Autonomie et comportements responsables</v>
      </c>
      <c r="O39" s="427"/>
      <c r="P39" s="427"/>
      <c r="Q39" s="427"/>
      <c r="R39" s="427"/>
      <c r="S39" s="428"/>
      <c r="T39" s="299"/>
      <c r="U39" s="300"/>
      <c r="V39" s="300"/>
      <c r="W39" s="58"/>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2"/>
      <c r="CC39" s="52"/>
      <c r="CD39" s="52"/>
      <c r="CE39" s="52"/>
      <c r="CF39" s="52"/>
      <c r="CG39" s="52"/>
      <c r="CH39" s="52"/>
      <c r="CI39" s="52"/>
      <c r="CJ39" s="52"/>
      <c r="CK39" s="52"/>
      <c r="CL39" s="52"/>
      <c r="CM39" s="52"/>
      <c r="CN39" s="52"/>
      <c r="CO39" s="52"/>
      <c r="CP39" s="52"/>
      <c r="CQ39" s="52"/>
      <c r="CR39" s="52"/>
      <c r="CS39" s="52"/>
      <c r="CT39" s="52"/>
      <c r="CU39" s="52"/>
      <c r="CV39" s="52"/>
      <c r="CW39" s="52"/>
    </row>
    <row r="40" spans="1:101" s="57" customFormat="1" ht="60" customHeight="1" thickTop="1" thickBot="1" x14ac:dyDescent="0.3">
      <c r="A40" s="51"/>
      <c r="B40" s="304"/>
      <c r="C40" s="285" t="str">
        <f>C28</f>
        <v>Raisonner</v>
      </c>
      <c r="D40" s="134" t="str">
        <f>D28</f>
        <v>Formuler un problème</v>
      </c>
      <c r="E40" s="134" t="str">
        <f>E28</f>
        <v>Proposer des hypothèses</v>
      </c>
      <c r="F40" s="135" t="str">
        <f>F28</f>
        <v>Proposer une stratégie pour tester une hypothèse</v>
      </c>
      <c r="G40" s="284" t="str">
        <f>G28</f>
        <v>Comparer des résultats-Valider une hypothèse</v>
      </c>
      <c r="H40" s="137" t="str">
        <f>H28</f>
        <v>Utiliser des logiciels</v>
      </c>
      <c r="I40" s="137" t="str">
        <f>I28</f>
        <v>Utiliser, gérer des espaces de stockage</v>
      </c>
      <c r="J40" s="138" t="str">
        <f>J28</f>
        <v>Saisir et mettre en page un texte</v>
      </c>
      <c r="K40" s="139" t="str">
        <f>K28</f>
        <v>Réaliser un diaporama</v>
      </c>
      <c r="L40" s="138" t="str">
        <f>L28</f>
        <v>Traiter une image</v>
      </c>
      <c r="M40" s="140" t="str">
        <f>M28</f>
        <v>Chercher et sélectionner des infos sur Internet</v>
      </c>
      <c r="N40" s="290" t="str">
        <f>N28</f>
        <v>Etre autonome dans son travail</v>
      </c>
      <c r="O40" s="290" t="str">
        <f>O28</f>
        <v>S'intégrer et coopérer dans un travail de groupe</v>
      </c>
      <c r="P40" s="226" t="str">
        <f>P28</f>
        <v>Avoir conscience des enjeux du DD</v>
      </c>
      <c r="Q40" s="291" t="str">
        <f>Q28</f>
        <v>Education à la santé</v>
      </c>
      <c r="R40" s="290" t="str">
        <f>R28</f>
        <v>Respecter des règles de sécurité</v>
      </c>
      <c r="S40" s="292" t="str">
        <f>S28</f>
        <v>Savoir s'autoévaluer</v>
      </c>
      <c r="T40" s="58"/>
      <c r="U40" s="58"/>
      <c r="V40" s="58"/>
      <c r="W40" s="58"/>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2"/>
      <c r="CC40" s="52"/>
      <c r="CD40" s="52"/>
      <c r="CE40" s="52"/>
      <c r="CF40" s="52"/>
      <c r="CG40" s="52"/>
      <c r="CH40" s="52"/>
      <c r="CI40" s="52"/>
      <c r="CJ40" s="52"/>
      <c r="CK40" s="52"/>
      <c r="CL40" s="52"/>
      <c r="CM40" s="52"/>
      <c r="CN40" s="52"/>
      <c r="CO40" s="52"/>
      <c r="CP40" s="52"/>
      <c r="CQ40" s="52"/>
      <c r="CR40" s="52"/>
      <c r="CS40" s="52"/>
      <c r="CT40" s="52"/>
      <c r="CU40" s="52"/>
      <c r="CV40" s="52"/>
      <c r="CW40" s="52"/>
    </row>
    <row r="41" spans="1:101" s="57" customFormat="1" ht="28.5" customHeight="1" thickTop="1" thickBot="1" x14ac:dyDescent="0.3">
      <c r="A41" s="51"/>
      <c r="B41" s="58"/>
      <c r="C41" s="319"/>
      <c r="D41" s="320"/>
      <c r="E41" s="321"/>
      <c r="F41" s="320"/>
      <c r="G41" s="322"/>
      <c r="H41" s="323"/>
      <c r="I41" s="324"/>
      <c r="J41" s="325"/>
      <c r="K41" s="326"/>
      <c r="L41" s="324"/>
      <c r="M41" s="327"/>
      <c r="N41" s="328"/>
      <c r="O41" s="329"/>
      <c r="P41" s="329"/>
      <c r="Q41" s="329"/>
      <c r="R41" s="329"/>
      <c r="S41" s="330"/>
      <c r="T41" s="58"/>
      <c r="U41" s="58"/>
      <c r="V41" s="58"/>
      <c r="W41" s="58"/>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2"/>
      <c r="CC41" s="52"/>
      <c r="CD41" s="52"/>
      <c r="CE41" s="52"/>
      <c r="CF41" s="52"/>
      <c r="CG41" s="52"/>
      <c r="CH41" s="52"/>
      <c r="CI41" s="52"/>
      <c r="CJ41" s="52"/>
      <c r="CK41" s="52"/>
      <c r="CL41" s="52"/>
      <c r="CM41" s="52"/>
      <c r="CN41" s="52"/>
      <c r="CO41" s="52"/>
      <c r="CP41" s="52"/>
      <c r="CQ41" s="52"/>
      <c r="CR41" s="52"/>
      <c r="CS41" s="52"/>
      <c r="CT41" s="52"/>
      <c r="CU41" s="52"/>
      <c r="CV41" s="52"/>
      <c r="CW41" s="52"/>
    </row>
    <row r="42" spans="1:101" s="57" customFormat="1" ht="12" customHeight="1" thickTop="1" x14ac:dyDescent="0.25">
      <c r="A42" s="51"/>
      <c r="B42" s="58"/>
      <c r="C42" s="58"/>
      <c r="D42" s="58"/>
      <c r="E42" s="58"/>
      <c r="F42" s="58"/>
      <c r="G42" s="58"/>
      <c r="H42" s="58"/>
      <c r="I42" s="58"/>
      <c r="J42" s="58"/>
      <c r="K42" s="58"/>
      <c r="L42" s="58"/>
      <c r="M42" s="58"/>
      <c r="N42" s="58"/>
      <c r="O42" s="58"/>
      <c r="P42" s="58"/>
      <c r="Q42" s="58"/>
      <c r="R42" s="58"/>
      <c r="S42" s="58"/>
      <c r="T42" s="58"/>
      <c r="U42" s="58"/>
      <c r="V42" s="58"/>
      <c r="W42" s="58"/>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2"/>
      <c r="CC42" s="52"/>
      <c r="CD42" s="52"/>
      <c r="CE42" s="52"/>
      <c r="CF42" s="52"/>
      <c r="CG42" s="52"/>
      <c r="CH42" s="52"/>
      <c r="CI42" s="52"/>
      <c r="CJ42" s="52"/>
      <c r="CK42" s="52"/>
      <c r="CL42" s="52"/>
      <c r="CM42" s="52"/>
      <c r="CN42" s="52"/>
      <c r="CO42" s="52"/>
      <c r="CP42" s="52"/>
      <c r="CQ42" s="52"/>
      <c r="CR42" s="52"/>
      <c r="CS42" s="52"/>
      <c r="CT42" s="52"/>
      <c r="CU42" s="52"/>
      <c r="CV42" s="52"/>
      <c r="CW42" s="52"/>
    </row>
    <row r="43" spans="1:101" s="51" customFormat="1" x14ac:dyDescent="0.25">
      <c r="B43" s="58"/>
      <c r="C43" s="58"/>
      <c r="D43" s="58"/>
      <c r="E43" s="58"/>
      <c r="F43" s="58"/>
      <c r="G43" s="58"/>
      <c r="H43" s="58"/>
      <c r="I43" s="58"/>
      <c r="J43" s="58"/>
      <c r="K43" s="58"/>
      <c r="L43" s="58"/>
      <c r="M43" s="58"/>
      <c r="N43" s="58"/>
      <c r="O43" s="58"/>
      <c r="P43" s="58"/>
      <c r="Q43" s="58"/>
      <c r="R43" s="58"/>
      <c r="S43" s="58"/>
      <c r="T43" s="58"/>
      <c r="U43" s="58"/>
      <c r="V43" s="58"/>
      <c r="W43" s="58"/>
    </row>
    <row r="44" spans="1:101" s="51" customFormat="1" ht="15" customHeight="1" x14ac:dyDescent="0.25"/>
    <row r="45" spans="1:101" s="51" customFormat="1" ht="30.75" x14ac:dyDescent="0.35">
      <c r="B45" s="59"/>
      <c r="C45" s="479" t="s">
        <v>127</v>
      </c>
      <c r="D45" s="479"/>
      <c r="E45" s="479"/>
      <c r="F45" s="479"/>
      <c r="G45" s="479"/>
      <c r="H45" s="479"/>
      <c r="I45" s="479"/>
      <c r="J45" s="479"/>
      <c r="K45" s="479"/>
      <c r="L45" s="479"/>
      <c r="M45" s="479"/>
      <c r="N45" s="479"/>
      <c r="O45" s="479"/>
      <c r="P45" s="479"/>
      <c r="Q45" s="479"/>
      <c r="R45" s="479"/>
      <c r="S45" s="479"/>
      <c r="T45" s="479"/>
      <c r="U45" s="479"/>
      <c r="V45" s="59"/>
      <c r="W45" s="59"/>
    </row>
    <row r="46" spans="1:101" s="51" customFormat="1" ht="27.75" thickBot="1" x14ac:dyDescent="0.4">
      <c r="B46" s="59"/>
      <c r="C46" s="236"/>
      <c r="D46" s="236"/>
      <c r="E46" s="236"/>
      <c r="F46" s="236"/>
      <c r="G46" s="236"/>
      <c r="H46" s="236"/>
      <c r="I46" s="236"/>
      <c r="J46" s="236"/>
      <c r="K46" s="236"/>
      <c r="L46" s="236"/>
      <c r="M46" s="236"/>
      <c r="N46" s="236"/>
      <c r="O46" s="236"/>
      <c r="P46" s="236"/>
      <c r="Q46" s="236"/>
      <c r="R46" s="236"/>
      <c r="S46" s="236"/>
      <c r="T46" s="236"/>
      <c r="U46" s="236"/>
      <c r="V46" s="59"/>
      <c r="W46" s="59"/>
    </row>
    <row r="47" spans="1:101" s="51" customFormat="1" ht="39" customHeight="1" thickTop="1" thickBot="1" x14ac:dyDescent="0.3">
      <c r="B47" s="59"/>
      <c r="C47" s="474" t="str">
        <f>C35</f>
        <v>S'informer</v>
      </c>
      <c r="D47" s="475"/>
      <c r="E47" s="475"/>
      <c r="F47" s="475"/>
      <c r="G47" s="475"/>
      <c r="H47" s="476"/>
      <c r="I47" s="423" t="str">
        <f>I35</f>
        <v>Manipuler/Mesurer</v>
      </c>
      <c r="J47" s="424"/>
      <c r="K47" s="424"/>
      <c r="L47" s="424"/>
      <c r="M47" s="424"/>
      <c r="N47" s="424"/>
      <c r="O47" s="414" t="str">
        <f>O35</f>
        <v>Communiquer</v>
      </c>
      <c r="P47" s="415"/>
      <c r="Q47" s="415"/>
      <c r="R47" s="415"/>
      <c r="S47" s="415"/>
      <c r="T47" s="415"/>
      <c r="U47" s="415"/>
      <c r="V47" s="416"/>
      <c r="W47" s="59"/>
    </row>
    <row r="48" spans="1:101" s="51" customFormat="1" ht="60" customHeight="1" thickTop="1" thickBot="1" x14ac:dyDescent="0.3">
      <c r="B48" s="59"/>
      <c r="C48" s="293" t="str">
        <f>C36</f>
        <v>A partir d'un texte</v>
      </c>
      <c r="D48" s="86" t="str">
        <f>D36</f>
        <v>A partir d'un tableau</v>
      </c>
      <c r="E48" s="86" t="str">
        <f>E36</f>
        <v>A partir d'un graphique</v>
      </c>
      <c r="F48" s="86" t="str">
        <f>F36</f>
        <v>A partir du réel, d'une photo, d'une vidéo, d'une animation</v>
      </c>
      <c r="G48" s="87" t="str">
        <f>G36</f>
        <v>A partir d'un schéma structural</v>
      </c>
      <c r="H48" s="88" t="str">
        <f>H36</f>
        <v>A partir d'un schéma fonctionnel</v>
      </c>
      <c r="I48" s="89" t="str">
        <f>I36</f>
        <v>Utiliser une loupe, un microscope</v>
      </c>
      <c r="J48" s="90" t="str">
        <f>J36</f>
        <v>Utiliser un instrument de mesure</v>
      </c>
      <c r="K48" s="90" t="str">
        <f>K36</f>
        <v>Mettre en œuvre un protocole</v>
      </c>
      <c r="L48" s="90" t="str">
        <f>L36</f>
        <v>Réaliser une dissection</v>
      </c>
      <c r="M48" s="90" t="str">
        <f>M36</f>
        <v>Utiliser un modèle</v>
      </c>
      <c r="N48" s="91" t="str">
        <f>N36</f>
        <v>Réaliser un montage lame/lamelle</v>
      </c>
      <c r="O48" s="144" t="str">
        <f>O36</f>
        <v xml:space="preserve"> A l'écrit</v>
      </c>
      <c r="P48" s="145" t="str">
        <f t="shared" ref="P48:V48" si="2">P36</f>
        <v>A l'oral</v>
      </c>
      <c r="Q48" s="145" t="str">
        <f t="shared" si="2"/>
        <v>A l'aide d'un graphique</v>
      </c>
      <c r="R48" s="145" t="str">
        <f t="shared" si="2"/>
        <v>A l'aide d'un dessin d'observation</v>
      </c>
      <c r="S48" s="145" t="str">
        <f t="shared" si="2"/>
        <v>A l'aide d'un schéma structural</v>
      </c>
      <c r="T48" s="146" t="str">
        <f t="shared" si="2"/>
        <v>A l'aide d'un schéma fonctionnel</v>
      </c>
      <c r="U48" s="146" t="str">
        <f t="shared" si="2"/>
        <v>A l'aide d'un tableau</v>
      </c>
      <c r="V48" s="280" t="str">
        <f t="shared" si="2"/>
        <v>A l'aide d'une image numérique</v>
      </c>
      <c r="W48" s="59"/>
    </row>
    <row r="49" spans="2:23" s="51" customFormat="1" ht="28.5" customHeight="1" thickTop="1" thickBot="1" x14ac:dyDescent="0.3">
      <c r="B49" s="59"/>
      <c r="C49" s="305"/>
      <c r="D49" s="306"/>
      <c r="E49" s="306"/>
      <c r="F49" s="306"/>
      <c r="G49" s="307"/>
      <c r="H49" s="308"/>
      <c r="I49" s="309"/>
      <c r="J49" s="310"/>
      <c r="K49" s="310"/>
      <c r="L49" s="311"/>
      <c r="M49" s="312"/>
      <c r="N49" s="313"/>
      <c r="O49" s="314"/>
      <c r="P49" s="315"/>
      <c r="Q49" s="315"/>
      <c r="R49" s="316"/>
      <c r="S49" s="317"/>
      <c r="T49" s="316"/>
      <c r="U49" s="316"/>
      <c r="V49" s="318"/>
      <c r="W49" s="59"/>
    </row>
    <row r="50" spans="2:23" s="51" customFormat="1" ht="24" thickTop="1" thickBot="1" x14ac:dyDescent="0.3">
      <c r="B50" s="59"/>
      <c r="C50" s="22"/>
      <c r="D50" s="22"/>
      <c r="E50" s="22"/>
      <c r="F50" s="22"/>
      <c r="G50" s="22"/>
      <c r="H50" s="22"/>
      <c r="I50" s="22"/>
      <c r="J50" s="22"/>
      <c r="K50" s="22"/>
      <c r="L50" s="22"/>
      <c r="M50" s="22"/>
      <c r="N50" s="22"/>
      <c r="O50" s="22"/>
      <c r="P50" s="22"/>
      <c r="Q50" s="22"/>
      <c r="R50" s="22"/>
      <c r="S50" s="22"/>
      <c r="T50" s="22"/>
      <c r="U50" s="22"/>
      <c r="V50" s="301"/>
      <c r="W50" s="59"/>
    </row>
    <row r="51" spans="2:23" s="51" customFormat="1" ht="39" customHeight="1" thickTop="1" thickBot="1" x14ac:dyDescent="0.3">
      <c r="B51" s="59"/>
      <c r="C51" s="420" t="str">
        <f>C39</f>
        <v xml:space="preserve">Raisonner, argumenter, pratiquer une démarche expérimentale ou technologique, démontrer </v>
      </c>
      <c r="D51" s="421"/>
      <c r="E51" s="421"/>
      <c r="F51" s="421"/>
      <c r="G51" s="422"/>
      <c r="H51" s="418" t="str">
        <f>H39</f>
        <v>Utiliser les TUICE</v>
      </c>
      <c r="I51" s="418"/>
      <c r="J51" s="418"/>
      <c r="K51" s="418"/>
      <c r="L51" s="418"/>
      <c r="M51" s="419"/>
      <c r="N51" s="427" t="str">
        <f>N39</f>
        <v>Autonomie et comportements responsables</v>
      </c>
      <c r="O51" s="427"/>
      <c r="P51" s="427"/>
      <c r="Q51" s="427"/>
      <c r="R51" s="427"/>
      <c r="S51" s="428"/>
      <c r="T51" s="302"/>
      <c r="U51" s="303"/>
      <c r="V51" s="303"/>
      <c r="W51" s="59"/>
    </row>
    <row r="52" spans="2:23" s="51" customFormat="1" ht="60" customHeight="1" thickTop="1" thickBot="1" x14ac:dyDescent="0.3">
      <c r="B52" s="59"/>
      <c r="C52" s="297" t="str">
        <f>C40</f>
        <v>Raisonner</v>
      </c>
      <c r="D52" s="134" t="str">
        <f>D40</f>
        <v>Formuler un problème</v>
      </c>
      <c r="E52" s="134" t="str">
        <f>E40</f>
        <v>Proposer des hypothèses</v>
      </c>
      <c r="F52" s="135" t="str">
        <f>F40</f>
        <v>Proposer une stratégie pour tester une hypothèse</v>
      </c>
      <c r="G52" s="284" t="str">
        <f>G40</f>
        <v>Comparer des résultats-Valider une hypothèse</v>
      </c>
      <c r="H52" s="137" t="str">
        <f>H40</f>
        <v>Utiliser des logiciels</v>
      </c>
      <c r="I52" s="137" t="str">
        <f>I40</f>
        <v>Utiliser, gérer des espaces de stockage</v>
      </c>
      <c r="J52" s="138" t="str">
        <f>J40</f>
        <v>Saisir et mettre en page un texte</v>
      </c>
      <c r="K52" s="139" t="str">
        <f>K40</f>
        <v>Réaliser un diaporama</v>
      </c>
      <c r="L52" s="138" t="str">
        <f>L40</f>
        <v>Traiter une image</v>
      </c>
      <c r="M52" s="140" t="str">
        <f>M40</f>
        <v>Chercher et sélectionner des infos sur Internet</v>
      </c>
      <c r="N52" s="290" t="str">
        <f>N40</f>
        <v>Etre autonome dans son travail</v>
      </c>
      <c r="O52" s="290" t="str">
        <f>O40</f>
        <v>S'intégrer et coopérer dans un travail de groupe</v>
      </c>
      <c r="P52" s="226" t="str">
        <f>P40</f>
        <v>Avoir conscience des enjeux du DD</v>
      </c>
      <c r="Q52" s="291" t="str">
        <f>Q40</f>
        <v>Education à la santé</v>
      </c>
      <c r="R52" s="290" t="str">
        <f>R40</f>
        <v>Respecter des règles de sécurité</v>
      </c>
      <c r="S52" s="292" t="str">
        <f>S40</f>
        <v>Savoir s'autoévaluer</v>
      </c>
      <c r="T52" s="59"/>
      <c r="U52" s="59"/>
      <c r="V52" s="59"/>
      <c r="W52" s="59"/>
    </row>
    <row r="53" spans="2:23" s="51" customFormat="1" ht="28.5" customHeight="1" thickTop="1" thickBot="1" x14ac:dyDescent="0.3">
      <c r="B53" s="59"/>
      <c r="C53" s="319"/>
      <c r="D53" s="320"/>
      <c r="E53" s="321"/>
      <c r="F53" s="320"/>
      <c r="G53" s="322"/>
      <c r="H53" s="323"/>
      <c r="I53" s="324"/>
      <c r="J53" s="325"/>
      <c r="K53" s="326"/>
      <c r="L53" s="324"/>
      <c r="M53" s="327"/>
      <c r="N53" s="328"/>
      <c r="O53" s="329"/>
      <c r="P53" s="329"/>
      <c r="Q53" s="329"/>
      <c r="R53" s="329"/>
      <c r="S53" s="330"/>
      <c r="T53" s="59"/>
      <c r="U53" s="59"/>
      <c r="V53" s="59"/>
      <c r="W53" s="59"/>
    </row>
    <row r="54" spans="2:23" s="51" customFormat="1" ht="11.25" customHeight="1" thickTop="1" x14ac:dyDescent="0.25">
      <c r="B54" s="59"/>
      <c r="C54" s="59"/>
      <c r="D54" s="59"/>
      <c r="E54" s="59"/>
      <c r="F54" s="59"/>
      <c r="G54" s="59"/>
      <c r="H54" s="59"/>
      <c r="I54" s="59"/>
      <c r="J54" s="59"/>
      <c r="K54" s="59"/>
      <c r="L54" s="59"/>
      <c r="M54" s="59"/>
      <c r="N54" s="59"/>
      <c r="O54" s="59"/>
      <c r="P54" s="59"/>
      <c r="Q54" s="59"/>
      <c r="R54" s="59"/>
      <c r="S54" s="59"/>
      <c r="T54" s="59"/>
      <c r="U54" s="59"/>
      <c r="V54" s="59"/>
      <c r="W54" s="59"/>
    </row>
    <row r="55" spans="2:23" s="51" customFormat="1" x14ac:dyDescent="0.25">
      <c r="B55" s="59"/>
      <c r="C55" s="59"/>
      <c r="D55" s="59"/>
      <c r="E55" s="59"/>
      <c r="F55" s="59"/>
      <c r="G55" s="59"/>
      <c r="H55" s="59"/>
      <c r="I55" s="59"/>
      <c r="J55" s="59"/>
      <c r="K55" s="59"/>
      <c r="L55" s="59"/>
      <c r="M55" s="59"/>
      <c r="N55" s="59"/>
      <c r="O55" s="59"/>
      <c r="P55" s="59"/>
      <c r="Q55" s="59"/>
      <c r="R55" s="59"/>
      <c r="S55" s="59"/>
      <c r="T55" s="59"/>
      <c r="U55" s="59"/>
      <c r="V55" s="59"/>
      <c r="W55" s="59"/>
    </row>
    <row r="56" spans="2:23" s="51" customFormat="1" x14ac:dyDescent="0.25"/>
    <row r="57" spans="2:23" s="51" customFormat="1" x14ac:dyDescent="0.25"/>
    <row r="58" spans="2:23" s="51" customFormat="1" x14ac:dyDescent="0.25"/>
    <row r="59" spans="2:23" s="51" customFormat="1" x14ac:dyDescent="0.25"/>
    <row r="60" spans="2:23" s="51" customFormat="1" x14ac:dyDescent="0.25"/>
    <row r="61" spans="2:23" s="51" customFormat="1" x14ac:dyDescent="0.25"/>
    <row r="62" spans="2:23" s="51" customFormat="1" x14ac:dyDescent="0.25"/>
    <row r="63" spans="2:23" s="51" customFormat="1" x14ac:dyDescent="0.25"/>
    <row r="64" spans="2:23"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row r="132" s="51" customFormat="1" x14ac:dyDescent="0.25"/>
    <row r="133" s="51" customFormat="1" x14ac:dyDescent="0.25"/>
    <row r="134" s="51" customFormat="1" x14ac:dyDescent="0.25"/>
    <row r="135" s="51" customFormat="1" x14ac:dyDescent="0.25"/>
    <row r="136" s="51" customFormat="1" x14ac:dyDescent="0.25"/>
    <row r="137" s="51" customFormat="1" x14ac:dyDescent="0.25"/>
    <row r="138" s="51" customFormat="1" x14ac:dyDescent="0.25"/>
    <row r="139" s="51" customFormat="1" x14ac:dyDescent="0.25"/>
    <row r="140" s="51" customFormat="1" x14ac:dyDescent="0.25"/>
    <row r="141" s="51" customFormat="1" x14ac:dyDescent="0.25"/>
    <row r="142" s="51" customFormat="1" x14ac:dyDescent="0.25"/>
    <row r="143" s="51" customFormat="1" x14ac:dyDescent="0.25"/>
    <row r="144" s="51" customFormat="1" x14ac:dyDescent="0.25"/>
    <row r="145" s="51" customFormat="1" x14ac:dyDescent="0.25"/>
    <row r="146" s="51" customFormat="1" x14ac:dyDescent="0.25"/>
    <row r="147" s="51" customFormat="1" x14ac:dyDescent="0.25"/>
    <row r="148" s="51" customFormat="1" x14ac:dyDescent="0.25"/>
    <row r="149" s="51" customFormat="1" x14ac:dyDescent="0.25"/>
    <row r="150" s="51" customFormat="1" x14ac:dyDescent="0.25"/>
    <row r="151" s="51" customFormat="1" x14ac:dyDescent="0.25"/>
    <row r="152" s="51" customFormat="1" x14ac:dyDescent="0.25"/>
    <row r="153" s="51" customFormat="1" x14ac:dyDescent="0.25"/>
    <row r="154" s="51" customFormat="1" x14ac:dyDescent="0.25"/>
    <row r="155" s="51" customFormat="1" x14ac:dyDescent="0.25"/>
    <row r="156" s="51" customFormat="1" x14ac:dyDescent="0.25"/>
    <row r="157" s="51" customFormat="1" x14ac:dyDescent="0.25"/>
    <row r="158" s="51" customFormat="1" x14ac:dyDescent="0.25"/>
    <row r="159" s="51" customFormat="1" x14ac:dyDescent="0.25"/>
    <row r="160" s="51" customFormat="1" x14ac:dyDescent="0.25"/>
    <row r="161" s="51" customFormat="1" x14ac:dyDescent="0.25"/>
    <row r="162" s="51" customFormat="1" x14ac:dyDescent="0.25"/>
    <row r="163" s="51" customFormat="1" x14ac:dyDescent="0.25"/>
    <row r="164" s="51" customFormat="1" x14ac:dyDescent="0.25"/>
    <row r="165" s="51" customFormat="1" x14ac:dyDescent="0.25"/>
    <row r="166" s="51" customFormat="1" x14ac:dyDescent="0.25"/>
    <row r="167" s="51" customFormat="1" x14ac:dyDescent="0.25"/>
    <row r="168" s="51" customFormat="1" x14ac:dyDescent="0.25"/>
    <row r="169" s="51" customFormat="1" x14ac:dyDescent="0.25"/>
    <row r="170" s="51" customFormat="1" x14ac:dyDescent="0.25"/>
    <row r="171" s="51" customFormat="1" x14ac:dyDescent="0.25"/>
    <row r="172" s="51" customFormat="1" x14ac:dyDescent="0.25"/>
    <row r="173" s="51" customFormat="1" x14ac:dyDescent="0.25"/>
    <row r="174" s="51" customFormat="1" x14ac:dyDescent="0.25"/>
    <row r="175" s="51" customFormat="1" x14ac:dyDescent="0.25"/>
    <row r="176" s="51" customFormat="1" x14ac:dyDescent="0.25"/>
    <row r="177" s="51" customFormat="1" x14ac:dyDescent="0.25"/>
    <row r="178" s="51" customFormat="1" x14ac:dyDescent="0.25"/>
    <row r="179" s="51" customFormat="1" x14ac:dyDescent="0.25"/>
    <row r="180" s="51" customFormat="1" x14ac:dyDescent="0.25"/>
    <row r="181" s="51" customFormat="1" x14ac:dyDescent="0.25"/>
    <row r="182" s="51" customFormat="1" x14ac:dyDescent="0.25"/>
    <row r="183" s="51" customFormat="1" x14ac:dyDescent="0.25"/>
    <row r="184" s="51" customFormat="1" x14ac:dyDescent="0.25"/>
    <row r="185" s="51" customFormat="1" x14ac:dyDescent="0.25"/>
    <row r="186" s="51" customFormat="1" x14ac:dyDescent="0.25"/>
    <row r="187" s="51" customFormat="1" x14ac:dyDescent="0.25"/>
    <row r="188" s="51" customFormat="1" x14ac:dyDescent="0.25"/>
    <row r="189" s="51" customFormat="1" x14ac:dyDescent="0.25"/>
    <row r="190" s="51" customFormat="1" x14ac:dyDescent="0.25"/>
    <row r="191" s="51" customFormat="1" x14ac:dyDescent="0.25"/>
    <row r="192" s="51" customFormat="1" x14ac:dyDescent="0.25"/>
    <row r="193" s="51" customFormat="1" x14ac:dyDescent="0.25"/>
    <row r="194" s="51" customFormat="1" x14ac:dyDescent="0.25"/>
    <row r="195" s="51" customFormat="1" x14ac:dyDescent="0.25"/>
    <row r="196" s="51" customFormat="1" x14ac:dyDescent="0.25"/>
    <row r="197" s="51" customFormat="1" x14ac:dyDescent="0.25"/>
    <row r="198" s="51" customFormat="1" x14ac:dyDescent="0.25"/>
    <row r="199" s="51" customFormat="1" x14ac:dyDescent="0.25"/>
    <row r="200" s="51" customFormat="1" x14ac:dyDescent="0.25"/>
    <row r="201" s="51" customFormat="1" x14ac:dyDescent="0.25"/>
    <row r="202" s="51" customFormat="1" x14ac:dyDescent="0.25"/>
    <row r="203" s="51" customFormat="1" x14ac:dyDescent="0.25"/>
    <row r="204" s="51" customFormat="1" x14ac:dyDescent="0.25"/>
    <row r="205" s="51" customFormat="1" x14ac:dyDescent="0.25"/>
    <row r="206" s="51" customFormat="1" x14ac:dyDescent="0.25"/>
    <row r="207" s="51" customFormat="1" x14ac:dyDescent="0.25"/>
    <row r="208" s="51" customFormat="1" x14ac:dyDescent="0.25"/>
    <row r="209" s="51" customFormat="1" x14ac:dyDescent="0.25"/>
    <row r="210" s="51" customFormat="1" x14ac:dyDescent="0.25"/>
    <row r="211" s="51" customFormat="1" x14ac:dyDescent="0.25"/>
    <row r="212" s="51" customFormat="1" x14ac:dyDescent="0.25"/>
    <row r="213" s="51" customFormat="1" x14ac:dyDescent="0.25"/>
    <row r="214" s="51" customFormat="1" x14ac:dyDescent="0.25"/>
    <row r="215" s="51" customFormat="1" x14ac:dyDescent="0.25"/>
    <row r="216" s="51" customFormat="1" x14ac:dyDescent="0.25"/>
    <row r="217" s="51" customFormat="1" x14ac:dyDescent="0.25"/>
    <row r="218" s="51" customFormat="1" x14ac:dyDescent="0.25"/>
    <row r="219" s="51" customFormat="1" x14ac:dyDescent="0.25"/>
    <row r="220" s="51" customFormat="1" x14ac:dyDescent="0.25"/>
    <row r="221" s="51" customFormat="1" x14ac:dyDescent="0.25"/>
    <row r="222" s="51" customFormat="1" x14ac:dyDescent="0.25"/>
    <row r="223" s="51" customFormat="1" x14ac:dyDescent="0.25"/>
    <row r="224" s="51" customFormat="1" x14ac:dyDescent="0.25"/>
    <row r="225" s="51" customFormat="1" x14ac:dyDescent="0.25"/>
    <row r="226" s="51" customFormat="1" x14ac:dyDescent="0.25"/>
    <row r="227" s="51" customFormat="1" x14ac:dyDescent="0.25"/>
    <row r="228" s="51" customFormat="1" x14ac:dyDescent="0.25"/>
    <row r="229" s="51" customFormat="1" x14ac:dyDescent="0.25"/>
    <row r="230" s="51" customFormat="1" x14ac:dyDescent="0.25"/>
    <row r="231" s="51" customFormat="1" x14ac:dyDescent="0.25"/>
    <row r="232" s="51" customFormat="1" x14ac:dyDescent="0.25"/>
    <row r="233" s="51" customFormat="1" x14ac:dyDescent="0.25"/>
    <row r="234" s="51" customFormat="1" x14ac:dyDescent="0.25"/>
    <row r="235" s="51" customFormat="1" x14ac:dyDescent="0.25"/>
    <row r="236" s="51" customFormat="1" x14ac:dyDescent="0.25"/>
    <row r="237" s="51" customFormat="1" x14ac:dyDescent="0.25"/>
    <row r="238" s="51" customFormat="1" x14ac:dyDescent="0.25"/>
    <row r="239" s="51" customFormat="1" x14ac:dyDescent="0.25"/>
    <row r="240" s="51" customFormat="1" x14ac:dyDescent="0.25"/>
    <row r="241" s="51" customFormat="1" x14ac:dyDescent="0.25"/>
    <row r="242" s="51" customFormat="1" x14ac:dyDescent="0.25"/>
    <row r="243" s="51" customFormat="1" x14ac:dyDescent="0.25"/>
    <row r="244" s="51" customFormat="1" x14ac:dyDescent="0.25"/>
    <row r="245" s="51" customFormat="1" x14ac:dyDescent="0.25"/>
    <row r="246" s="51" customFormat="1" x14ac:dyDescent="0.25"/>
    <row r="247" s="51" customFormat="1" x14ac:dyDescent="0.25"/>
    <row r="248" s="51" customFormat="1" x14ac:dyDescent="0.25"/>
    <row r="249" s="51" customFormat="1" x14ac:dyDescent="0.25"/>
    <row r="250" s="51" customFormat="1" x14ac:dyDescent="0.25"/>
    <row r="251" s="51" customFormat="1" x14ac:dyDescent="0.25"/>
    <row r="252" s="51" customFormat="1" x14ac:dyDescent="0.25"/>
    <row r="253" s="51" customFormat="1" x14ac:dyDescent="0.25"/>
    <row r="254" s="51" customFormat="1" x14ac:dyDescent="0.25"/>
    <row r="255" s="51" customFormat="1" x14ac:dyDescent="0.25"/>
    <row r="256" s="51" customFormat="1" x14ac:dyDescent="0.25"/>
    <row r="257" s="51" customFormat="1" x14ac:dyDescent="0.25"/>
    <row r="258" s="51" customFormat="1" x14ac:dyDescent="0.25"/>
    <row r="259" s="51" customFormat="1" x14ac:dyDescent="0.25"/>
    <row r="260" s="51" customFormat="1" x14ac:dyDescent="0.25"/>
    <row r="261" s="51" customFormat="1" x14ac:dyDescent="0.25"/>
    <row r="262" s="51" customFormat="1" x14ac:dyDescent="0.25"/>
    <row r="263" s="51" customFormat="1" x14ac:dyDescent="0.25"/>
    <row r="264" s="51" customFormat="1" x14ac:dyDescent="0.25"/>
    <row r="265" s="51" customFormat="1" x14ac:dyDescent="0.25"/>
    <row r="266" s="51" customFormat="1" x14ac:dyDescent="0.25"/>
    <row r="267" s="51" customFormat="1" x14ac:dyDescent="0.25"/>
    <row r="268" s="51" customFormat="1" x14ac:dyDescent="0.25"/>
    <row r="269" s="51" customFormat="1" x14ac:dyDescent="0.25"/>
    <row r="270" s="51" customFormat="1" x14ac:dyDescent="0.25"/>
    <row r="271" s="51" customFormat="1" x14ac:dyDescent="0.25"/>
    <row r="272" s="51" customFormat="1" x14ac:dyDescent="0.25"/>
    <row r="273" s="51" customFormat="1" x14ac:dyDescent="0.25"/>
    <row r="274" s="51" customFormat="1" x14ac:dyDescent="0.25"/>
    <row r="275" s="51" customFormat="1" x14ac:dyDescent="0.25"/>
    <row r="276" s="51" customFormat="1" x14ac:dyDescent="0.25"/>
    <row r="277" s="51" customFormat="1" x14ac:dyDescent="0.25"/>
    <row r="278" s="51" customFormat="1" x14ac:dyDescent="0.25"/>
    <row r="279" s="51" customFormat="1" x14ac:dyDescent="0.25"/>
    <row r="280" s="51" customFormat="1" x14ac:dyDescent="0.25"/>
    <row r="281" s="51" customFormat="1" x14ac:dyDescent="0.25"/>
    <row r="282" s="51" customFormat="1" x14ac:dyDescent="0.25"/>
    <row r="283" s="51" customFormat="1" x14ac:dyDescent="0.25"/>
    <row r="284" s="51" customFormat="1" x14ac:dyDescent="0.25"/>
    <row r="285" s="51" customFormat="1" x14ac:dyDescent="0.25"/>
    <row r="286" s="51" customFormat="1" x14ac:dyDescent="0.25"/>
    <row r="287" s="51" customFormat="1" x14ac:dyDescent="0.25"/>
    <row r="288" s="51" customFormat="1" x14ac:dyDescent="0.25"/>
    <row r="289" s="51" customFormat="1" x14ac:dyDescent="0.25"/>
    <row r="290" s="51" customFormat="1" x14ac:dyDescent="0.25"/>
    <row r="291" s="51" customFormat="1" x14ac:dyDescent="0.25"/>
    <row r="292" s="51" customFormat="1" x14ac:dyDescent="0.25"/>
    <row r="293" s="51" customFormat="1" x14ac:dyDescent="0.25"/>
    <row r="294" s="51" customFormat="1" x14ac:dyDescent="0.25"/>
    <row r="295" s="51" customFormat="1" x14ac:dyDescent="0.25"/>
    <row r="296" s="51" customFormat="1" x14ac:dyDescent="0.25"/>
    <row r="297" s="51" customFormat="1" x14ac:dyDescent="0.25"/>
    <row r="298" s="51" customFormat="1" x14ac:dyDescent="0.25"/>
    <row r="299" s="51" customFormat="1" x14ac:dyDescent="0.25"/>
    <row r="300" s="51" customFormat="1" x14ac:dyDescent="0.25"/>
    <row r="301" s="51" customFormat="1" x14ac:dyDescent="0.25"/>
    <row r="302" s="51" customFormat="1" x14ac:dyDescent="0.25"/>
    <row r="303" s="51" customFormat="1" x14ac:dyDescent="0.25"/>
    <row r="304" s="51" customFormat="1" x14ac:dyDescent="0.25"/>
    <row r="305" spans="1:79" s="51" customFormat="1" x14ac:dyDescent="0.25"/>
    <row r="306" spans="1:79" s="51" customFormat="1" x14ac:dyDescent="0.25"/>
    <row r="307" spans="1:79" s="51" customFormat="1" x14ac:dyDescent="0.25"/>
    <row r="308" spans="1:79" s="51" customFormat="1" x14ac:dyDescent="0.25"/>
    <row r="309" spans="1:79" s="51" customFormat="1" x14ac:dyDescent="0.25"/>
    <row r="310" spans="1:79" s="51" customFormat="1" x14ac:dyDescent="0.25"/>
    <row r="311" spans="1:79" s="51" customFormat="1" x14ac:dyDescent="0.25"/>
    <row r="312" spans="1:79" s="51" customFormat="1" x14ac:dyDescent="0.25"/>
    <row r="313" spans="1:79" s="51" customFormat="1" x14ac:dyDescent="0.25"/>
    <row r="314" spans="1:79" s="51" customFormat="1" x14ac:dyDescent="0.25"/>
    <row r="315" spans="1:79" s="51" customFormat="1" x14ac:dyDescent="0.25"/>
    <row r="316" spans="1:79" s="51" customFormat="1" x14ac:dyDescent="0.25"/>
    <row r="317" spans="1:79" s="51" customFormat="1" x14ac:dyDescent="0.25"/>
    <row r="318" spans="1:79" s="51" customFormat="1" x14ac:dyDescent="0.25"/>
    <row r="319" spans="1:79" s="51" customFormat="1" x14ac:dyDescent="0.25"/>
    <row r="320" spans="1:79" s="52" customFormat="1" x14ac:dyDescent="0.25">
      <c r="A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c r="BT320" s="51"/>
      <c r="BU320" s="51"/>
      <c r="BV320" s="51"/>
      <c r="BW320" s="51"/>
      <c r="BX320" s="51"/>
      <c r="BY320" s="51"/>
      <c r="BZ320" s="51"/>
      <c r="CA320" s="51"/>
    </row>
    <row r="321" spans="1:79" s="52" customFormat="1" x14ac:dyDescent="0.25">
      <c r="A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51"/>
      <c r="BP321" s="51"/>
      <c r="BQ321" s="51"/>
      <c r="BR321" s="51"/>
      <c r="BS321" s="51"/>
      <c r="BT321" s="51"/>
      <c r="BU321" s="51"/>
      <c r="BV321" s="51"/>
      <c r="BW321" s="51"/>
      <c r="BX321" s="51"/>
      <c r="BY321" s="51"/>
      <c r="BZ321" s="51"/>
      <c r="CA321" s="51"/>
    </row>
    <row r="322" spans="1:79" s="52" customFormat="1" x14ac:dyDescent="0.25">
      <c r="A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c r="BR322" s="51"/>
      <c r="BS322" s="51"/>
      <c r="BT322" s="51"/>
      <c r="BU322" s="51"/>
      <c r="BV322" s="51"/>
      <c r="BW322" s="51"/>
      <c r="BX322" s="51"/>
      <c r="BY322" s="51"/>
      <c r="BZ322" s="51"/>
      <c r="CA322" s="51"/>
    </row>
    <row r="323" spans="1:79" s="52" customFormat="1" x14ac:dyDescent="0.25">
      <c r="A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c r="BR323" s="51"/>
      <c r="BS323" s="51"/>
      <c r="BT323" s="51"/>
      <c r="BU323" s="51"/>
      <c r="BV323" s="51"/>
      <c r="BW323" s="51"/>
      <c r="BX323" s="51"/>
      <c r="BY323" s="51"/>
      <c r="BZ323" s="51"/>
      <c r="CA323" s="51"/>
    </row>
    <row r="324" spans="1:79" s="52" customFormat="1" x14ac:dyDescent="0.25">
      <c r="A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c r="BO324" s="51"/>
      <c r="BP324" s="51"/>
      <c r="BQ324" s="51"/>
      <c r="BR324" s="51"/>
      <c r="BS324" s="51"/>
      <c r="BT324" s="51"/>
      <c r="BU324" s="51"/>
      <c r="BV324" s="51"/>
      <c r="BW324" s="51"/>
      <c r="BX324" s="51"/>
      <c r="BY324" s="51"/>
      <c r="BZ324" s="51"/>
      <c r="CA324" s="51"/>
    </row>
    <row r="325" spans="1:79" s="52" customFormat="1" x14ac:dyDescent="0.25">
      <c r="A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1"/>
      <c r="BS325" s="51"/>
      <c r="BT325" s="51"/>
      <c r="BU325" s="51"/>
      <c r="BV325" s="51"/>
      <c r="BW325" s="51"/>
      <c r="BX325" s="51"/>
      <c r="BY325" s="51"/>
      <c r="BZ325" s="51"/>
      <c r="CA325" s="51"/>
    </row>
    <row r="326" spans="1:79" s="52" customFormat="1" x14ac:dyDescent="0.25">
      <c r="A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c r="BK326" s="51"/>
      <c r="BL326" s="51"/>
      <c r="BM326" s="51"/>
      <c r="BN326" s="51"/>
      <c r="BO326" s="51"/>
      <c r="BP326" s="51"/>
      <c r="BQ326" s="51"/>
      <c r="BR326" s="51"/>
      <c r="BS326" s="51"/>
      <c r="BT326" s="51"/>
      <c r="BU326" s="51"/>
      <c r="BV326" s="51"/>
      <c r="BW326" s="51"/>
      <c r="BX326" s="51"/>
      <c r="BY326" s="51"/>
      <c r="BZ326" s="51"/>
      <c r="CA326" s="51"/>
    </row>
    <row r="327" spans="1:79" s="52" customFormat="1" x14ac:dyDescent="0.25">
      <c r="A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c r="BR327" s="51"/>
      <c r="BS327" s="51"/>
      <c r="BT327" s="51"/>
      <c r="BU327" s="51"/>
      <c r="BV327" s="51"/>
      <c r="BW327" s="51"/>
      <c r="BX327" s="51"/>
      <c r="BY327" s="51"/>
      <c r="BZ327" s="51"/>
      <c r="CA327" s="51"/>
    </row>
    <row r="328" spans="1:79" s="52" customFormat="1" x14ac:dyDescent="0.25">
      <c r="A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1"/>
      <c r="BM328" s="51"/>
      <c r="BN328" s="51"/>
      <c r="BO328" s="51"/>
      <c r="BP328" s="51"/>
      <c r="BQ328" s="51"/>
      <c r="BR328" s="51"/>
      <c r="BS328" s="51"/>
      <c r="BT328" s="51"/>
      <c r="BU328" s="51"/>
      <c r="BV328" s="51"/>
      <c r="BW328" s="51"/>
      <c r="BX328" s="51"/>
      <c r="BY328" s="51"/>
      <c r="BZ328" s="51"/>
      <c r="CA328" s="51"/>
    </row>
    <row r="329" spans="1:79" s="52" customFormat="1" x14ac:dyDescent="0.25">
      <c r="A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c r="BO329" s="51"/>
      <c r="BP329" s="51"/>
      <c r="BQ329" s="51"/>
      <c r="BR329" s="51"/>
      <c r="BS329" s="51"/>
      <c r="BT329" s="51"/>
      <c r="BU329" s="51"/>
      <c r="BV329" s="51"/>
      <c r="BW329" s="51"/>
      <c r="BX329" s="51"/>
      <c r="BY329" s="51"/>
      <c r="BZ329" s="51"/>
      <c r="CA329" s="51"/>
    </row>
    <row r="330" spans="1:79" s="52" customFormat="1" x14ac:dyDescent="0.25">
      <c r="A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c r="BO330" s="51"/>
      <c r="BP330" s="51"/>
      <c r="BQ330" s="51"/>
      <c r="BR330" s="51"/>
      <c r="BS330" s="51"/>
      <c r="BT330" s="51"/>
      <c r="BU330" s="51"/>
      <c r="BV330" s="51"/>
      <c r="BW330" s="51"/>
      <c r="BX330" s="51"/>
      <c r="BY330" s="51"/>
      <c r="BZ330" s="51"/>
      <c r="CA330" s="51"/>
    </row>
    <row r="331" spans="1:79" s="52" customFormat="1" x14ac:dyDescent="0.25">
      <c r="A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c r="BO331" s="51"/>
      <c r="BP331" s="51"/>
      <c r="BQ331" s="51"/>
      <c r="BR331" s="51"/>
      <c r="BS331" s="51"/>
      <c r="BT331" s="51"/>
      <c r="BU331" s="51"/>
      <c r="BV331" s="51"/>
      <c r="BW331" s="51"/>
      <c r="BX331" s="51"/>
      <c r="BY331" s="51"/>
      <c r="BZ331" s="51"/>
      <c r="CA331" s="51"/>
    </row>
    <row r="332" spans="1:79" s="52" customFormat="1" x14ac:dyDescent="0.25">
      <c r="A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c r="BO332" s="51"/>
      <c r="BP332" s="51"/>
      <c r="BQ332" s="51"/>
      <c r="BR332" s="51"/>
      <c r="BS332" s="51"/>
      <c r="BT332" s="51"/>
      <c r="BU332" s="51"/>
      <c r="BV332" s="51"/>
      <c r="BW332" s="51"/>
      <c r="BX332" s="51"/>
      <c r="BY332" s="51"/>
      <c r="BZ332" s="51"/>
      <c r="CA332" s="51"/>
    </row>
    <row r="333" spans="1:79" s="52" customFormat="1" x14ac:dyDescent="0.25">
      <c r="A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c r="BO333" s="51"/>
      <c r="BP333" s="51"/>
      <c r="BQ333" s="51"/>
      <c r="BR333" s="51"/>
      <c r="BS333" s="51"/>
      <c r="BT333" s="51"/>
      <c r="BU333" s="51"/>
      <c r="BV333" s="51"/>
      <c r="BW333" s="51"/>
      <c r="BX333" s="51"/>
      <c r="BY333" s="51"/>
      <c r="BZ333" s="51"/>
      <c r="CA333" s="51"/>
    </row>
    <row r="334" spans="1:79" s="52" customFormat="1" x14ac:dyDescent="0.25">
      <c r="A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c r="BN334" s="51"/>
      <c r="BO334" s="51"/>
      <c r="BP334" s="51"/>
      <c r="BQ334" s="51"/>
      <c r="BR334" s="51"/>
      <c r="BS334" s="51"/>
      <c r="BT334" s="51"/>
      <c r="BU334" s="51"/>
      <c r="BV334" s="51"/>
      <c r="BW334" s="51"/>
      <c r="BX334" s="51"/>
      <c r="BY334" s="51"/>
      <c r="BZ334" s="51"/>
      <c r="CA334" s="51"/>
    </row>
    <row r="335" spans="1:79" s="52" customFormat="1" x14ac:dyDescent="0.25">
      <c r="A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c r="BO335" s="51"/>
      <c r="BP335" s="51"/>
      <c r="BQ335" s="51"/>
      <c r="BR335" s="51"/>
      <c r="BS335" s="51"/>
      <c r="BT335" s="51"/>
      <c r="BU335" s="51"/>
      <c r="BV335" s="51"/>
      <c r="BW335" s="51"/>
      <c r="BX335" s="51"/>
      <c r="BY335" s="51"/>
      <c r="BZ335" s="51"/>
      <c r="CA335" s="51"/>
    </row>
    <row r="336" spans="1:79" s="52" customFormat="1" x14ac:dyDescent="0.25">
      <c r="A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c r="BO336" s="51"/>
      <c r="BP336" s="51"/>
      <c r="BQ336" s="51"/>
      <c r="BR336" s="51"/>
      <c r="BS336" s="51"/>
      <c r="BT336" s="51"/>
      <c r="BU336" s="51"/>
      <c r="BV336" s="51"/>
      <c r="BW336" s="51"/>
      <c r="BX336" s="51"/>
      <c r="BY336" s="51"/>
      <c r="BZ336" s="51"/>
      <c r="CA336" s="51"/>
    </row>
    <row r="337" spans="1:79" s="52" customFormat="1" x14ac:dyDescent="0.25">
      <c r="A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c r="BO337" s="51"/>
      <c r="BP337" s="51"/>
      <c r="BQ337" s="51"/>
      <c r="BR337" s="51"/>
      <c r="BS337" s="51"/>
      <c r="BT337" s="51"/>
      <c r="BU337" s="51"/>
      <c r="BV337" s="51"/>
      <c r="BW337" s="51"/>
      <c r="BX337" s="51"/>
      <c r="BY337" s="51"/>
      <c r="BZ337" s="51"/>
      <c r="CA337" s="51"/>
    </row>
    <row r="338" spans="1:79" s="52" customFormat="1" x14ac:dyDescent="0.25">
      <c r="A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c r="BO338" s="51"/>
      <c r="BP338" s="51"/>
      <c r="BQ338" s="51"/>
      <c r="BR338" s="51"/>
      <c r="BS338" s="51"/>
      <c r="BT338" s="51"/>
      <c r="BU338" s="51"/>
      <c r="BV338" s="51"/>
      <c r="BW338" s="51"/>
      <c r="BX338" s="51"/>
      <c r="BY338" s="51"/>
      <c r="BZ338" s="51"/>
      <c r="CA338" s="51"/>
    </row>
    <row r="339" spans="1:79" s="52" customFormat="1" x14ac:dyDescent="0.25">
      <c r="A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c r="BO339" s="51"/>
      <c r="BP339" s="51"/>
      <c r="BQ339" s="51"/>
      <c r="BR339" s="51"/>
      <c r="BS339" s="51"/>
      <c r="BT339" s="51"/>
      <c r="BU339" s="51"/>
      <c r="BV339" s="51"/>
      <c r="BW339" s="51"/>
      <c r="BX339" s="51"/>
      <c r="BY339" s="51"/>
      <c r="BZ339" s="51"/>
      <c r="CA339" s="51"/>
    </row>
    <row r="340" spans="1:79" s="52" customFormat="1" x14ac:dyDescent="0.25">
      <c r="A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c r="BO340" s="51"/>
      <c r="BP340" s="51"/>
      <c r="BQ340" s="51"/>
      <c r="BR340" s="51"/>
      <c r="BS340" s="51"/>
      <c r="BT340" s="51"/>
      <c r="BU340" s="51"/>
      <c r="BV340" s="51"/>
      <c r="BW340" s="51"/>
      <c r="BX340" s="51"/>
      <c r="BY340" s="51"/>
      <c r="BZ340" s="51"/>
      <c r="CA340" s="51"/>
    </row>
    <row r="341" spans="1:79" s="52" customFormat="1" x14ac:dyDescent="0.25">
      <c r="A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c r="BO341" s="51"/>
      <c r="BP341" s="51"/>
      <c r="BQ341" s="51"/>
      <c r="BR341" s="51"/>
      <c r="BS341" s="51"/>
      <c r="BT341" s="51"/>
      <c r="BU341" s="51"/>
      <c r="BV341" s="51"/>
      <c r="BW341" s="51"/>
      <c r="BX341" s="51"/>
      <c r="BY341" s="51"/>
      <c r="BZ341" s="51"/>
      <c r="CA341" s="51"/>
    </row>
    <row r="342" spans="1:79" s="52" customFormat="1" x14ac:dyDescent="0.25">
      <c r="A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c r="BO342" s="51"/>
      <c r="BP342" s="51"/>
      <c r="BQ342" s="51"/>
      <c r="BR342" s="51"/>
      <c r="BS342" s="51"/>
      <c r="BT342" s="51"/>
      <c r="BU342" s="51"/>
      <c r="BV342" s="51"/>
      <c r="BW342" s="51"/>
      <c r="BX342" s="51"/>
      <c r="BY342" s="51"/>
      <c r="BZ342" s="51"/>
      <c r="CA342" s="51"/>
    </row>
    <row r="343" spans="1:79" s="52" customFormat="1" x14ac:dyDescent="0.25">
      <c r="A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c r="BO343" s="51"/>
      <c r="BP343" s="51"/>
      <c r="BQ343" s="51"/>
      <c r="BR343" s="51"/>
      <c r="BS343" s="51"/>
      <c r="BT343" s="51"/>
      <c r="BU343" s="51"/>
      <c r="BV343" s="51"/>
      <c r="BW343" s="51"/>
      <c r="BX343" s="51"/>
      <c r="BY343" s="51"/>
      <c r="BZ343" s="51"/>
      <c r="CA343" s="51"/>
    </row>
    <row r="344" spans="1:79" s="52" customFormat="1" x14ac:dyDescent="0.25">
      <c r="A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c r="BR344" s="51"/>
      <c r="BS344" s="51"/>
      <c r="BT344" s="51"/>
      <c r="BU344" s="51"/>
      <c r="BV344" s="51"/>
      <c r="BW344" s="51"/>
      <c r="BX344" s="51"/>
      <c r="BY344" s="51"/>
      <c r="BZ344" s="51"/>
      <c r="CA344" s="51"/>
    </row>
    <row r="345" spans="1:79" s="52" customFormat="1" x14ac:dyDescent="0.25">
      <c r="A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c r="BO345" s="51"/>
      <c r="BP345" s="51"/>
      <c r="BQ345" s="51"/>
      <c r="BR345" s="51"/>
      <c r="BS345" s="51"/>
      <c r="BT345" s="51"/>
      <c r="BU345" s="51"/>
      <c r="BV345" s="51"/>
      <c r="BW345" s="51"/>
      <c r="BX345" s="51"/>
      <c r="BY345" s="51"/>
      <c r="BZ345" s="51"/>
      <c r="CA345" s="51"/>
    </row>
    <row r="346" spans="1:79" s="52" customFormat="1" x14ac:dyDescent="0.25">
      <c r="A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c r="BK346" s="51"/>
      <c r="BL346" s="51"/>
      <c r="BM346" s="51"/>
      <c r="BN346" s="51"/>
      <c r="BO346" s="51"/>
      <c r="BP346" s="51"/>
      <c r="BQ346" s="51"/>
      <c r="BR346" s="51"/>
      <c r="BS346" s="51"/>
      <c r="BT346" s="51"/>
      <c r="BU346" s="51"/>
      <c r="BV346" s="51"/>
      <c r="BW346" s="51"/>
      <c r="BX346" s="51"/>
      <c r="BY346" s="51"/>
      <c r="BZ346" s="51"/>
      <c r="CA346" s="51"/>
    </row>
    <row r="347" spans="1:79" s="52" customFormat="1" x14ac:dyDescent="0.25">
      <c r="A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c r="BO347" s="51"/>
      <c r="BP347" s="51"/>
      <c r="BQ347" s="51"/>
      <c r="BR347" s="51"/>
      <c r="BS347" s="51"/>
      <c r="BT347" s="51"/>
      <c r="BU347" s="51"/>
      <c r="BV347" s="51"/>
      <c r="BW347" s="51"/>
      <c r="BX347" s="51"/>
      <c r="BY347" s="51"/>
      <c r="BZ347" s="51"/>
      <c r="CA347" s="51"/>
    </row>
    <row r="348" spans="1:79" s="52" customFormat="1" x14ac:dyDescent="0.25">
      <c r="A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c r="BO348" s="51"/>
      <c r="BP348" s="51"/>
      <c r="BQ348" s="51"/>
      <c r="BR348" s="51"/>
      <c r="BS348" s="51"/>
      <c r="BT348" s="51"/>
      <c r="BU348" s="51"/>
      <c r="BV348" s="51"/>
      <c r="BW348" s="51"/>
      <c r="BX348" s="51"/>
      <c r="BY348" s="51"/>
      <c r="BZ348" s="51"/>
      <c r="CA348" s="51"/>
    </row>
    <row r="349" spans="1:79" s="52" customFormat="1" x14ac:dyDescent="0.25">
      <c r="A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c r="BO349" s="51"/>
      <c r="BP349" s="51"/>
      <c r="BQ349" s="51"/>
      <c r="BR349" s="51"/>
      <c r="BS349" s="51"/>
      <c r="BT349" s="51"/>
      <c r="BU349" s="51"/>
      <c r="BV349" s="51"/>
      <c r="BW349" s="51"/>
      <c r="BX349" s="51"/>
      <c r="BY349" s="51"/>
      <c r="BZ349" s="51"/>
      <c r="CA349" s="51"/>
    </row>
    <row r="350" spans="1:79" s="52" customFormat="1" x14ac:dyDescent="0.25">
      <c r="A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c r="BO350" s="51"/>
      <c r="BP350" s="51"/>
      <c r="BQ350" s="51"/>
      <c r="BR350" s="51"/>
      <c r="BS350" s="51"/>
      <c r="BT350" s="51"/>
      <c r="BU350" s="51"/>
      <c r="BV350" s="51"/>
      <c r="BW350" s="51"/>
      <c r="BX350" s="51"/>
      <c r="BY350" s="51"/>
      <c r="BZ350" s="51"/>
      <c r="CA350" s="51"/>
    </row>
    <row r="351" spans="1:79" s="52" customFormat="1" x14ac:dyDescent="0.25">
      <c r="A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c r="BO351" s="51"/>
      <c r="BP351" s="51"/>
      <c r="BQ351" s="51"/>
      <c r="BR351" s="51"/>
      <c r="BS351" s="51"/>
      <c r="BT351" s="51"/>
      <c r="BU351" s="51"/>
      <c r="BV351" s="51"/>
      <c r="BW351" s="51"/>
      <c r="BX351" s="51"/>
      <c r="BY351" s="51"/>
      <c r="BZ351" s="51"/>
      <c r="CA351" s="51"/>
    </row>
    <row r="352" spans="1:79" s="52" customFormat="1" x14ac:dyDescent="0.25">
      <c r="A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c r="BO352" s="51"/>
      <c r="BP352" s="51"/>
      <c r="BQ352" s="51"/>
      <c r="BR352" s="51"/>
      <c r="BS352" s="51"/>
      <c r="BT352" s="51"/>
      <c r="BU352" s="51"/>
      <c r="BV352" s="51"/>
      <c r="BW352" s="51"/>
      <c r="BX352" s="51"/>
      <c r="BY352" s="51"/>
      <c r="BZ352" s="51"/>
      <c r="CA352" s="51"/>
    </row>
    <row r="353" spans="1:79" s="52" customFormat="1" x14ac:dyDescent="0.25">
      <c r="A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c r="BO353" s="51"/>
      <c r="BP353" s="51"/>
      <c r="BQ353" s="51"/>
      <c r="BR353" s="51"/>
      <c r="BS353" s="51"/>
      <c r="BT353" s="51"/>
      <c r="BU353" s="51"/>
      <c r="BV353" s="51"/>
      <c r="BW353" s="51"/>
      <c r="BX353" s="51"/>
      <c r="BY353" s="51"/>
      <c r="BZ353" s="51"/>
      <c r="CA353" s="51"/>
    </row>
    <row r="354" spans="1:79" s="52" customFormat="1" x14ac:dyDescent="0.25">
      <c r="A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c r="BO354" s="51"/>
      <c r="BP354" s="51"/>
      <c r="BQ354" s="51"/>
      <c r="BR354" s="51"/>
      <c r="BS354" s="51"/>
      <c r="BT354" s="51"/>
      <c r="BU354" s="51"/>
      <c r="BV354" s="51"/>
      <c r="BW354" s="51"/>
      <c r="BX354" s="51"/>
      <c r="BY354" s="51"/>
      <c r="BZ354" s="51"/>
      <c r="CA354" s="51"/>
    </row>
    <row r="355" spans="1:79" s="52" customFormat="1" x14ac:dyDescent="0.25">
      <c r="A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c r="BO355" s="51"/>
      <c r="BP355" s="51"/>
      <c r="BQ355" s="51"/>
      <c r="BR355" s="51"/>
      <c r="BS355" s="51"/>
      <c r="BT355" s="51"/>
      <c r="BU355" s="51"/>
      <c r="BV355" s="51"/>
      <c r="BW355" s="51"/>
      <c r="BX355" s="51"/>
      <c r="BY355" s="51"/>
      <c r="BZ355" s="51"/>
      <c r="CA355" s="51"/>
    </row>
    <row r="356" spans="1:79" s="52" customFormat="1" x14ac:dyDescent="0.25">
      <c r="A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1"/>
      <c r="BS356" s="51"/>
      <c r="BT356" s="51"/>
      <c r="BU356" s="51"/>
      <c r="BV356" s="51"/>
      <c r="BW356" s="51"/>
      <c r="BX356" s="51"/>
      <c r="BY356" s="51"/>
      <c r="BZ356" s="51"/>
      <c r="CA356" s="51"/>
    </row>
    <row r="357" spans="1:79" s="52" customFormat="1" x14ac:dyDescent="0.25">
      <c r="A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c r="BR357" s="51"/>
      <c r="BS357" s="51"/>
      <c r="BT357" s="51"/>
      <c r="BU357" s="51"/>
      <c r="BV357" s="51"/>
      <c r="BW357" s="51"/>
      <c r="BX357" s="51"/>
      <c r="BY357" s="51"/>
      <c r="BZ357" s="51"/>
      <c r="CA357" s="51"/>
    </row>
    <row r="358" spans="1:79" s="52" customFormat="1" x14ac:dyDescent="0.25">
      <c r="A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c r="BT358" s="51"/>
      <c r="BU358" s="51"/>
      <c r="BV358" s="51"/>
      <c r="BW358" s="51"/>
      <c r="BX358" s="51"/>
      <c r="BY358" s="51"/>
      <c r="BZ358" s="51"/>
      <c r="CA358" s="51"/>
    </row>
    <row r="359" spans="1:79" s="52" customFormat="1" x14ac:dyDescent="0.25">
      <c r="A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c r="BR359" s="51"/>
      <c r="BS359" s="51"/>
      <c r="BT359" s="51"/>
      <c r="BU359" s="51"/>
      <c r="BV359" s="51"/>
      <c r="BW359" s="51"/>
      <c r="BX359" s="51"/>
      <c r="BY359" s="51"/>
      <c r="BZ359" s="51"/>
      <c r="CA359" s="51"/>
    </row>
    <row r="360" spans="1:79" s="52" customFormat="1" x14ac:dyDescent="0.25">
      <c r="A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c r="BO360" s="51"/>
      <c r="BP360" s="51"/>
      <c r="BQ360" s="51"/>
      <c r="BR360" s="51"/>
      <c r="BS360" s="51"/>
      <c r="BT360" s="51"/>
      <c r="BU360" s="51"/>
      <c r="BV360" s="51"/>
      <c r="BW360" s="51"/>
      <c r="BX360" s="51"/>
      <c r="BY360" s="51"/>
      <c r="BZ360" s="51"/>
      <c r="CA360" s="51"/>
    </row>
    <row r="361" spans="1:79" s="52" customFormat="1" x14ac:dyDescent="0.25">
      <c r="A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c r="BO361" s="51"/>
      <c r="BP361" s="51"/>
      <c r="BQ361" s="51"/>
      <c r="BR361" s="51"/>
      <c r="BS361" s="51"/>
      <c r="BT361" s="51"/>
      <c r="BU361" s="51"/>
      <c r="BV361" s="51"/>
      <c r="BW361" s="51"/>
      <c r="BX361" s="51"/>
      <c r="BY361" s="51"/>
      <c r="BZ361" s="51"/>
      <c r="CA361" s="51"/>
    </row>
    <row r="362" spans="1:79" s="52" customFormat="1" x14ac:dyDescent="0.25">
      <c r="A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c r="BO362" s="51"/>
      <c r="BP362" s="51"/>
      <c r="BQ362" s="51"/>
      <c r="BR362" s="51"/>
      <c r="BS362" s="51"/>
      <c r="BT362" s="51"/>
      <c r="BU362" s="51"/>
      <c r="BV362" s="51"/>
      <c r="BW362" s="51"/>
      <c r="BX362" s="51"/>
      <c r="BY362" s="51"/>
      <c r="BZ362" s="51"/>
      <c r="CA362" s="51"/>
    </row>
    <row r="363" spans="1:79" s="52" customFormat="1" x14ac:dyDescent="0.25">
      <c r="A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c r="BO363" s="51"/>
      <c r="BP363" s="51"/>
      <c r="BQ363" s="51"/>
      <c r="BR363" s="51"/>
      <c r="BS363" s="51"/>
      <c r="BT363" s="51"/>
      <c r="BU363" s="51"/>
      <c r="BV363" s="51"/>
      <c r="BW363" s="51"/>
      <c r="BX363" s="51"/>
      <c r="BY363" s="51"/>
      <c r="BZ363" s="51"/>
      <c r="CA363" s="51"/>
    </row>
    <row r="364" spans="1:79" s="52" customFormat="1" x14ac:dyDescent="0.25">
      <c r="A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c r="BO364" s="51"/>
      <c r="BP364" s="51"/>
      <c r="BQ364" s="51"/>
      <c r="BR364" s="51"/>
      <c r="BS364" s="51"/>
      <c r="BT364" s="51"/>
      <c r="BU364" s="51"/>
      <c r="BV364" s="51"/>
      <c r="BW364" s="51"/>
      <c r="BX364" s="51"/>
      <c r="BY364" s="51"/>
      <c r="BZ364" s="51"/>
      <c r="CA364" s="51"/>
    </row>
    <row r="365" spans="1:79" s="52" customFormat="1" x14ac:dyDescent="0.25">
      <c r="A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c r="BO365" s="51"/>
      <c r="BP365" s="51"/>
      <c r="BQ365" s="51"/>
      <c r="BR365" s="51"/>
      <c r="BS365" s="51"/>
      <c r="BT365" s="51"/>
      <c r="BU365" s="51"/>
      <c r="BV365" s="51"/>
      <c r="BW365" s="51"/>
      <c r="BX365" s="51"/>
      <c r="BY365" s="51"/>
      <c r="BZ365" s="51"/>
      <c r="CA365" s="51"/>
    </row>
    <row r="366" spans="1:79" s="52" customFormat="1" x14ac:dyDescent="0.25">
      <c r="A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c r="BO366" s="51"/>
      <c r="BP366" s="51"/>
      <c r="BQ366" s="51"/>
      <c r="BR366" s="51"/>
      <c r="BS366" s="51"/>
      <c r="BT366" s="51"/>
      <c r="BU366" s="51"/>
      <c r="BV366" s="51"/>
      <c r="BW366" s="51"/>
      <c r="BX366" s="51"/>
      <c r="BY366" s="51"/>
      <c r="BZ366" s="51"/>
      <c r="CA366" s="51"/>
    </row>
    <row r="367" spans="1:79" s="52" customFormat="1" x14ac:dyDescent="0.25">
      <c r="A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c r="BO367" s="51"/>
      <c r="BP367" s="51"/>
      <c r="BQ367" s="51"/>
      <c r="BR367" s="51"/>
      <c r="BS367" s="51"/>
      <c r="BT367" s="51"/>
      <c r="BU367" s="51"/>
      <c r="BV367" s="51"/>
      <c r="BW367" s="51"/>
      <c r="BX367" s="51"/>
      <c r="BY367" s="51"/>
      <c r="BZ367" s="51"/>
      <c r="CA367" s="51"/>
    </row>
    <row r="368" spans="1:79" s="52" customFormat="1" x14ac:dyDescent="0.25">
      <c r="A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c r="BO368" s="51"/>
      <c r="BP368" s="51"/>
      <c r="BQ368" s="51"/>
      <c r="BR368" s="51"/>
      <c r="BS368" s="51"/>
      <c r="BT368" s="51"/>
      <c r="BU368" s="51"/>
      <c r="BV368" s="51"/>
      <c r="BW368" s="51"/>
      <c r="BX368" s="51"/>
      <c r="BY368" s="51"/>
      <c r="BZ368" s="51"/>
      <c r="CA368" s="51"/>
    </row>
    <row r="369" spans="1:79" s="52" customFormat="1" x14ac:dyDescent="0.25">
      <c r="A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c r="BO369" s="51"/>
      <c r="BP369" s="51"/>
      <c r="BQ369" s="51"/>
      <c r="BR369" s="51"/>
      <c r="BS369" s="51"/>
      <c r="BT369" s="51"/>
      <c r="BU369" s="51"/>
      <c r="BV369" s="51"/>
      <c r="BW369" s="51"/>
      <c r="BX369" s="51"/>
      <c r="BY369" s="51"/>
      <c r="BZ369" s="51"/>
      <c r="CA369" s="51"/>
    </row>
    <row r="370" spans="1:79" s="52" customFormat="1" x14ac:dyDescent="0.25">
      <c r="A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c r="BO370" s="51"/>
      <c r="BP370" s="51"/>
      <c r="BQ370" s="51"/>
      <c r="BR370" s="51"/>
      <c r="BS370" s="51"/>
      <c r="BT370" s="51"/>
      <c r="BU370" s="51"/>
      <c r="BV370" s="51"/>
      <c r="BW370" s="51"/>
      <c r="BX370" s="51"/>
      <c r="BY370" s="51"/>
      <c r="BZ370" s="51"/>
      <c r="CA370" s="51"/>
    </row>
    <row r="371" spans="1:79" s="52" customFormat="1" x14ac:dyDescent="0.25">
      <c r="A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c r="BO371" s="51"/>
      <c r="BP371" s="51"/>
      <c r="BQ371" s="51"/>
      <c r="BR371" s="51"/>
      <c r="BS371" s="51"/>
      <c r="BT371" s="51"/>
      <c r="BU371" s="51"/>
      <c r="BV371" s="51"/>
      <c r="BW371" s="51"/>
      <c r="BX371" s="51"/>
      <c r="BY371" s="51"/>
      <c r="BZ371" s="51"/>
      <c r="CA371" s="51"/>
    </row>
    <row r="372" spans="1:79" s="52" customFormat="1" x14ac:dyDescent="0.25">
      <c r="A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c r="BO372" s="51"/>
      <c r="BP372" s="51"/>
      <c r="BQ372" s="51"/>
      <c r="BR372" s="51"/>
      <c r="BS372" s="51"/>
      <c r="BT372" s="51"/>
      <c r="BU372" s="51"/>
      <c r="BV372" s="51"/>
      <c r="BW372" s="51"/>
      <c r="BX372" s="51"/>
      <c r="BY372" s="51"/>
      <c r="BZ372" s="51"/>
      <c r="CA372" s="51"/>
    </row>
    <row r="373" spans="1:79" s="52" customFormat="1" x14ac:dyDescent="0.25">
      <c r="A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c r="BO373" s="51"/>
      <c r="BP373" s="51"/>
      <c r="BQ373" s="51"/>
      <c r="BR373" s="51"/>
      <c r="BS373" s="51"/>
      <c r="BT373" s="51"/>
      <c r="BU373" s="51"/>
      <c r="BV373" s="51"/>
      <c r="BW373" s="51"/>
      <c r="BX373" s="51"/>
      <c r="BY373" s="51"/>
      <c r="BZ373" s="51"/>
      <c r="CA373" s="51"/>
    </row>
    <row r="374" spans="1:79" s="52" customFormat="1" x14ac:dyDescent="0.25">
      <c r="A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c r="BO374" s="51"/>
      <c r="BP374" s="51"/>
      <c r="BQ374" s="51"/>
      <c r="BR374" s="51"/>
      <c r="BS374" s="51"/>
      <c r="BT374" s="51"/>
      <c r="BU374" s="51"/>
      <c r="BV374" s="51"/>
      <c r="BW374" s="51"/>
      <c r="BX374" s="51"/>
      <c r="BY374" s="51"/>
      <c r="BZ374" s="51"/>
      <c r="CA374" s="51"/>
    </row>
    <row r="375" spans="1:79" s="52" customFormat="1" x14ac:dyDescent="0.25">
      <c r="A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c r="BO375" s="51"/>
      <c r="BP375" s="51"/>
      <c r="BQ375" s="51"/>
      <c r="BR375" s="51"/>
      <c r="BS375" s="51"/>
      <c r="BT375" s="51"/>
      <c r="BU375" s="51"/>
      <c r="BV375" s="51"/>
      <c r="BW375" s="51"/>
      <c r="BX375" s="51"/>
      <c r="BY375" s="51"/>
      <c r="BZ375" s="51"/>
      <c r="CA375" s="51"/>
    </row>
    <row r="376" spans="1:79" s="52" customFormat="1" x14ac:dyDescent="0.25">
      <c r="A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c r="BR376" s="51"/>
      <c r="BS376" s="51"/>
      <c r="BT376" s="51"/>
      <c r="BU376" s="51"/>
      <c r="BV376" s="51"/>
      <c r="BW376" s="51"/>
      <c r="BX376" s="51"/>
      <c r="BY376" s="51"/>
      <c r="BZ376" s="51"/>
      <c r="CA376" s="51"/>
    </row>
    <row r="377" spans="1:79" s="52" customFormat="1" x14ac:dyDescent="0.25">
      <c r="A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c r="BR377" s="51"/>
      <c r="BS377" s="51"/>
      <c r="BT377" s="51"/>
      <c r="BU377" s="51"/>
      <c r="BV377" s="51"/>
      <c r="BW377" s="51"/>
      <c r="BX377" s="51"/>
      <c r="BY377" s="51"/>
      <c r="BZ377" s="51"/>
      <c r="CA377" s="51"/>
    </row>
    <row r="378" spans="1:79" s="52" customFormat="1" x14ac:dyDescent="0.25">
      <c r="A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c r="BO378" s="51"/>
      <c r="BP378" s="51"/>
      <c r="BQ378" s="51"/>
      <c r="BR378" s="51"/>
      <c r="BS378" s="51"/>
      <c r="BT378" s="51"/>
      <c r="BU378" s="51"/>
      <c r="BV378" s="51"/>
      <c r="BW378" s="51"/>
      <c r="BX378" s="51"/>
      <c r="BY378" s="51"/>
      <c r="BZ378" s="51"/>
      <c r="CA378" s="51"/>
    </row>
    <row r="379" spans="1:79" s="52" customFormat="1" x14ac:dyDescent="0.25">
      <c r="A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c r="BO379" s="51"/>
      <c r="BP379" s="51"/>
      <c r="BQ379" s="51"/>
      <c r="BR379" s="51"/>
      <c r="BS379" s="51"/>
      <c r="BT379" s="51"/>
      <c r="BU379" s="51"/>
      <c r="BV379" s="51"/>
      <c r="BW379" s="51"/>
      <c r="BX379" s="51"/>
      <c r="BY379" s="51"/>
      <c r="BZ379" s="51"/>
      <c r="CA379" s="51"/>
    </row>
    <row r="380" spans="1:79" s="52" customFormat="1" x14ac:dyDescent="0.25">
      <c r="A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c r="BO380" s="51"/>
      <c r="BP380" s="51"/>
      <c r="BQ380" s="51"/>
      <c r="BR380" s="51"/>
      <c r="BS380" s="51"/>
      <c r="BT380" s="51"/>
      <c r="BU380" s="51"/>
      <c r="BV380" s="51"/>
      <c r="BW380" s="51"/>
      <c r="BX380" s="51"/>
      <c r="BY380" s="51"/>
      <c r="BZ380" s="51"/>
      <c r="CA380" s="51"/>
    </row>
    <row r="381" spans="1:79" s="52" customFormat="1" x14ac:dyDescent="0.25">
      <c r="A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c r="BQ381" s="51"/>
      <c r="BR381" s="51"/>
      <c r="BS381" s="51"/>
      <c r="BT381" s="51"/>
      <c r="BU381" s="51"/>
      <c r="BV381" s="51"/>
      <c r="BW381" s="51"/>
      <c r="BX381" s="51"/>
      <c r="BY381" s="51"/>
      <c r="BZ381" s="51"/>
      <c r="CA381" s="51"/>
    </row>
    <row r="382" spans="1:79" s="52" customFormat="1" x14ac:dyDescent="0.25">
      <c r="A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c r="BO382" s="51"/>
      <c r="BP382" s="51"/>
      <c r="BQ382" s="51"/>
      <c r="BR382" s="51"/>
      <c r="BS382" s="51"/>
      <c r="BT382" s="51"/>
      <c r="BU382" s="51"/>
      <c r="BV382" s="51"/>
      <c r="BW382" s="51"/>
      <c r="BX382" s="51"/>
      <c r="BY382" s="51"/>
      <c r="BZ382" s="51"/>
      <c r="CA382" s="51"/>
    </row>
    <row r="383" spans="1:79" s="52" customFormat="1" x14ac:dyDescent="0.25">
      <c r="A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c r="BQ383" s="51"/>
      <c r="BR383" s="51"/>
      <c r="BS383" s="51"/>
      <c r="BT383" s="51"/>
      <c r="BU383" s="51"/>
      <c r="BV383" s="51"/>
      <c r="BW383" s="51"/>
      <c r="BX383" s="51"/>
      <c r="BY383" s="51"/>
      <c r="BZ383" s="51"/>
      <c r="CA383" s="51"/>
    </row>
    <row r="384" spans="1:79" s="52" customFormat="1" x14ac:dyDescent="0.25">
      <c r="A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1"/>
      <c r="BS384" s="51"/>
      <c r="BT384" s="51"/>
      <c r="BU384" s="51"/>
      <c r="BV384" s="51"/>
      <c r="BW384" s="51"/>
      <c r="BX384" s="51"/>
      <c r="BY384" s="51"/>
      <c r="BZ384" s="51"/>
      <c r="CA384" s="51"/>
    </row>
    <row r="385" spans="1:79" s="52" customFormat="1" x14ac:dyDescent="0.25">
      <c r="A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c r="BO385" s="51"/>
      <c r="BP385" s="51"/>
      <c r="BQ385" s="51"/>
      <c r="BR385" s="51"/>
      <c r="BS385" s="51"/>
      <c r="BT385" s="51"/>
      <c r="BU385" s="51"/>
      <c r="BV385" s="51"/>
      <c r="BW385" s="51"/>
      <c r="BX385" s="51"/>
      <c r="BY385" s="51"/>
      <c r="BZ385" s="51"/>
      <c r="CA385" s="51"/>
    </row>
    <row r="386" spans="1:79" s="52" customFormat="1" x14ac:dyDescent="0.25">
      <c r="A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c r="BO386" s="51"/>
      <c r="BP386" s="51"/>
      <c r="BQ386" s="51"/>
      <c r="BR386" s="51"/>
      <c r="BS386" s="51"/>
      <c r="BT386" s="51"/>
      <c r="BU386" s="51"/>
      <c r="BV386" s="51"/>
      <c r="BW386" s="51"/>
      <c r="BX386" s="51"/>
      <c r="BY386" s="51"/>
      <c r="BZ386" s="51"/>
      <c r="CA386" s="51"/>
    </row>
    <row r="387" spans="1:79" s="52" customFormat="1" x14ac:dyDescent="0.25">
      <c r="A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c r="BO387" s="51"/>
      <c r="BP387" s="51"/>
      <c r="BQ387" s="51"/>
      <c r="BR387" s="51"/>
      <c r="BS387" s="51"/>
      <c r="BT387" s="51"/>
      <c r="BU387" s="51"/>
      <c r="BV387" s="51"/>
      <c r="BW387" s="51"/>
      <c r="BX387" s="51"/>
      <c r="BY387" s="51"/>
      <c r="BZ387" s="51"/>
      <c r="CA387" s="51"/>
    </row>
    <row r="388" spans="1:79" s="52" customFormat="1" x14ac:dyDescent="0.25">
      <c r="A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c r="BO388" s="51"/>
      <c r="BP388" s="51"/>
      <c r="BQ388" s="51"/>
      <c r="BR388" s="51"/>
      <c r="BS388" s="51"/>
      <c r="BT388" s="51"/>
      <c r="BU388" s="51"/>
      <c r="BV388" s="51"/>
      <c r="BW388" s="51"/>
      <c r="BX388" s="51"/>
      <c r="BY388" s="51"/>
      <c r="BZ388" s="51"/>
      <c r="CA388" s="51"/>
    </row>
    <row r="389" spans="1:79" s="52" customFormat="1" x14ac:dyDescent="0.25">
      <c r="A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c r="BO389" s="51"/>
      <c r="BP389" s="51"/>
      <c r="BQ389" s="51"/>
      <c r="BR389" s="51"/>
      <c r="BS389" s="51"/>
      <c r="BT389" s="51"/>
      <c r="BU389" s="51"/>
      <c r="BV389" s="51"/>
      <c r="BW389" s="51"/>
      <c r="BX389" s="51"/>
      <c r="BY389" s="51"/>
      <c r="BZ389" s="51"/>
      <c r="CA389" s="51"/>
    </row>
    <row r="390" spans="1:79" s="52" customFormat="1" x14ac:dyDescent="0.25">
      <c r="A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c r="BO390" s="51"/>
      <c r="BP390" s="51"/>
      <c r="BQ390" s="51"/>
      <c r="BR390" s="51"/>
      <c r="BS390" s="51"/>
      <c r="BT390" s="51"/>
      <c r="BU390" s="51"/>
      <c r="BV390" s="51"/>
      <c r="BW390" s="51"/>
      <c r="BX390" s="51"/>
      <c r="BY390" s="51"/>
      <c r="BZ390" s="51"/>
      <c r="CA390" s="51"/>
    </row>
    <row r="391" spans="1:79" s="52" customFormat="1" x14ac:dyDescent="0.25">
      <c r="A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c r="BO391" s="51"/>
      <c r="BP391" s="51"/>
      <c r="BQ391" s="51"/>
      <c r="BR391" s="51"/>
      <c r="BS391" s="51"/>
      <c r="BT391" s="51"/>
      <c r="BU391" s="51"/>
      <c r="BV391" s="51"/>
      <c r="BW391" s="51"/>
      <c r="BX391" s="51"/>
      <c r="BY391" s="51"/>
      <c r="BZ391" s="51"/>
      <c r="CA391" s="51"/>
    </row>
    <row r="392" spans="1:79" s="52" customFormat="1" x14ac:dyDescent="0.25">
      <c r="A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c r="BO392" s="51"/>
      <c r="BP392" s="51"/>
      <c r="BQ392" s="51"/>
      <c r="BR392" s="51"/>
      <c r="BS392" s="51"/>
      <c r="BT392" s="51"/>
      <c r="BU392" s="51"/>
      <c r="BV392" s="51"/>
      <c r="BW392" s="51"/>
      <c r="BX392" s="51"/>
      <c r="BY392" s="51"/>
      <c r="BZ392" s="51"/>
      <c r="CA392" s="51"/>
    </row>
    <row r="393" spans="1:79" s="52" customFormat="1" x14ac:dyDescent="0.25">
      <c r="A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c r="BO393" s="51"/>
      <c r="BP393" s="51"/>
      <c r="BQ393" s="51"/>
      <c r="BR393" s="51"/>
      <c r="BS393" s="51"/>
      <c r="BT393" s="51"/>
      <c r="BU393" s="51"/>
      <c r="BV393" s="51"/>
      <c r="BW393" s="51"/>
      <c r="BX393" s="51"/>
      <c r="BY393" s="51"/>
      <c r="BZ393" s="51"/>
      <c r="CA393" s="51"/>
    </row>
    <row r="394" spans="1:79" s="52" customFormat="1" x14ac:dyDescent="0.25">
      <c r="A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c r="BO394" s="51"/>
      <c r="BP394" s="51"/>
      <c r="BQ394" s="51"/>
      <c r="BR394" s="51"/>
      <c r="BS394" s="51"/>
      <c r="BT394" s="51"/>
      <c r="BU394" s="51"/>
      <c r="BV394" s="51"/>
      <c r="BW394" s="51"/>
      <c r="BX394" s="51"/>
      <c r="BY394" s="51"/>
      <c r="BZ394" s="51"/>
      <c r="CA394" s="51"/>
    </row>
    <row r="395" spans="1:79" s="52" customFormat="1" x14ac:dyDescent="0.25">
      <c r="A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c r="BO395" s="51"/>
      <c r="BP395" s="51"/>
      <c r="BQ395" s="51"/>
      <c r="BR395" s="51"/>
      <c r="BS395" s="51"/>
      <c r="BT395" s="51"/>
      <c r="BU395" s="51"/>
      <c r="BV395" s="51"/>
      <c r="BW395" s="51"/>
      <c r="BX395" s="51"/>
      <c r="BY395" s="51"/>
      <c r="BZ395" s="51"/>
      <c r="CA395" s="51"/>
    </row>
    <row r="396" spans="1:79" s="52" customFormat="1" x14ac:dyDescent="0.25">
      <c r="A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c r="BO396" s="51"/>
      <c r="BP396" s="51"/>
      <c r="BQ396" s="51"/>
      <c r="BR396" s="51"/>
      <c r="BS396" s="51"/>
      <c r="BT396" s="51"/>
      <c r="BU396" s="51"/>
      <c r="BV396" s="51"/>
      <c r="BW396" s="51"/>
      <c r="BX396" s="51"/>
      <c r="BY396" s="51"/>
      <c r="BZ396" s="51"/>
      <c r="CA396" s="51"/>
    </row>
    <row r="397" spans="1:79" s="52" customFormat="1" x14ac:dyDescent="0.25">
      <c r="A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c r="BO397" s="51"/>
      <c r="BP397" s="51"/>
      <c r="BQ397" s="51"/>
      <c r="BR397" s="51"/>
      <c r="BS397" s="51"/>
      <c r="BT397" s="51"/>
      <c r="BU397" s="51"/>
      <c r="BV397" s="51"/>
      <c r="BW397" s="51"/>
      <c r="BX397" s="51"/>
      <c r="BY397" s="51"/>
      <c r="BZ397" s="51"/>
      <c r="CA397" s="51"/>
    </row>
    <row r="398" spans="1:79" s="52" customFormat="1" x14ac:dyDescent="0.25">
      <c r="A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c r="BO398" s="51"/>
      <c r="BP398" s="51"/>
      <c r="BQ398" s="51"/>
      <c r="BR398" s="51"/>
      <c r="BS398" s="51"/>
      <c r="BT398" s="51"/>
      <c r="BU398" s="51"/>
      <c r="BV398" s="51"/>
      <c r="BW398" s="51"/>
      <c r="BX398" s="51"/>
      <c r="BY398" s="51"/>
      <c r="BZ398" s="51"/>
      <c r="CA398" s="51"/>
    </row>
    <row r="399" spans="1:79" s="52" customFormat="1" x14ac:dyDescent="0.25">
      <c r="A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c r="BO399" s="51"/>
      <c r="BP399" s="51"/>
      <c r="BQ399" s="51"/>
      <c r="BR399" s="51"/>
      <c r="BS399" s="51"/>
      <c r="BT399" s="51"/>
      <c r="BU399" s="51"/>
      <c r="BV399" s="51"/>
      <c r="BW399" s="51"/>
      <c r="BX399" s="51"/>
      <c r="BY399" s="51"/>
      <c r="BZ399" s="51"/>
      <c r="CA399" s="51"/>
    </row>
    <row r="400" spans="1:79" s="52" customFormat="1" x14ac:dyDescent="0.25">
      <c r="A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c r="BO400" s="51"/>
      <c r="BP400" s="51"/>
      <c r="BQ400" s="51"/>
      <c r="BR400" s="51"/>
      <c r="BS400" s="51"/>
      <c r="BT400" s="51"/>
      <c r="BU400" s="51"/>
      <c r="BV400" s="51"/>
      <c r="BW400" s="51"/>
      <c r="BX400" s="51"/>
      <c r="BY400" s="51"/>
      <c r="BZ400" s="51"/>
      <c r="CA400" s="51"/>
    </row>
    <row r="401" spans="1:79" s="52" customFormat="1" x14ac:dyDescent="0.25">
      <c r="A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c r="BO401" s="51"/>
      <c r="BP401" s="51"/>
      <c r="BQ401" s="51"/>
      <c r="BR401" s="51"/>
      <c r="BS401" s="51"/>
      <c r="BT401" s="51"/>
      <c r="BU401" s="51"/>
      <c r="BV401" s="51"/>
      <c r="BW401" s="51"/>
      <c r="BX401" s="51"/>
      <c r="BY401" s="51"/>
      <c r="BZ401" s="51"/>
      <c r="CA401" s="51"/>
    </row>
    <row r="402" spans="1:79" s="52" customFormat="1" x14ac:dyDescent="0.25">
      <c r="A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c r="BO402" s="51"/>
      <c r="BP402" s="51"/>
      <c r="BQ402" s="51"/>
      <c r="BR402" s="51"/>
      <c r="BS402" s="51"/>
      <c r="BT402" s="51"/>
      <c r="BU402" s="51"/>
      <c r="BV402" s="51"/>
      <c r="BW402" s="51"/>
      <c r="BX402" s="51"/>
      <c r="BY402" s="51"/>
      <c r="BZ402" s="51"/>
      <c r="CA402" s="51"/>
    </row>
    <row r="403" spans="1:79" s="52" customFormat="1" x14ac:dyDescent="0.25">
      <c r="A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c r="BO403" s="51"/>
      <c r="BP403" s="51"/>
      <c r="BQ403" s="51"/>
      <c r="BR403" s="51"/>
      <c r="BS403" s="51"/>
      <c r="BT403" s="51"/>
      <c r="BU403" s="51"/>
      <c r="BV403" s="51"/>
      <c r="BW403" s="51"/>
      <c r="BX403" s="51"/>
      <c r="BY403" s="51"/>
      <c r="BZ403" s="51"/>
      <c r="CA403" s="51"/>
    </row>
    <row r="404" spans="1:79" s="52" customFormat="1" x14ac:dyDescent="0.25">
      <c r="A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c r="BO404" s="51"/>
      <c r="BP404" s="51"/>
      <c r="BQ404" s="51"/>
      <c r="BR404" s="51"/>
      <c r="BS404" s="51"/>
      <c r="BT404" s="51"/>
      <c r="BU404" s="51"/>
      <c r="BV404" s="51"/>
      <c r="BW404" s="51"/>
      <c r="BX404" s="51"/>
      <c r="BY404" s="51"/>
      <c r="BZ404" s="51"/>
      <c r="CA404" s="51"/>
    </row>
    <row r="405" spans="1:79" s="52" customFormat="1" x14ac:dyDescent="0.25">
      <c r="A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c r="BO405" s="51"/>
      <c r="BP405" s="51"/>
      <c r="BQ405" s="51"/>
      <c r="BR405" s="51"/>
      <c r="BS405" s="51"/>
      <c r="BT405" s="51"/>
      <c r="BU405" s="51"/>
      <c r="BV405" s="51"/>
      <c r="BW405" s="51"/>
      <c r="BX405" s="51"/>
      <c r="BY405" s="51"/>
      <c r="BZ405" s="51"/>
      <c r="CA405" s="51"/>
    </row>
    <row r="406" spans="1:79" s="52" customFormat="1" x14ac:dyDescent="0.25">
      <c r="A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c r="BO406" s="51"/>
      <c r="BP406" s="51"/>
      <c r="BQ406" s="51"/>
      <c r="BR406" s="51"/>
      <c r="BS406" s="51"/>
      <c r="BT406" s="51"/>
      <c r="BU406" s="51"/>
      <c r="BV406" s="51"/>
      <c r="BW406" s="51"/>
      <c r="BX406" s="51"/>
      <c r="BY406" s="51"/>
      <c r="BZ406" s="51"/>
      <c r="CA406" s="51"/>
    </row>
    <row r="407" spans="1:79" s="52" customFormat="1" x14ac:dyDescent="0.25">
      <c r="A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c r="BO407" s="51"/>
      <c r="BP407" s="51"/>
      <c r="BQ407" s="51"/>
      <c r="BR407" s="51"/>
      <c r="BS407" s="51"/>
      <c r="BT407" s="51"/>
      <c r="BU407" s="51"/>
      <c r="BV407" s="51"/>
      <c r="BW407" s="51"/>
      <c r="BX407" s="51"/>
      <c r="BY407" s="51"/>
      <c r="BZ407" s="51"/>
      <c r="CA407" s="51"/>
    </row>
    <row r="408" spans="1:79" s="52" customFormat="1" x14ac:dyDescent="0.25">
      <c r="A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c r="BO408" s="51"/>
      <c r="BP408" s="51"/>
      <c r="BQ408" s="51"/>
      <c r="BR408" s="51"/>
      <c r="BS408" s="51"/>
      <c r="BT408" s="51"/>
      <c r="BU408" s="51"/>
      <c r="BV408" s="51"/>
      <c r="BW408" s="51"/>
      <c r="BX408" s="51"/>
      <c r="BY408" s="51"/>
      <c r="BZ408" s="51"/>
      <c r="CA408" s="51"/>
    </row>
    <row r="409" spans="1:79" s="52" customFormat="1" x14ac:dyDescent="0.25">
      <c r="A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c r="BO409" s="51"/>
      <c r="BP409" s="51"/>
      <c r="BQ409" s="51"/>
      <c r="BR409" s="51"/>
      <c r="BS409" s="51"/>
      <c r="BT409" s="51"/>
      <c r="BU409" s="51"/>
      <c r="BV409" s="51"/>
      <c r="BW409" s="51"/>
      <c r="BX409" s="51"/>
      <c r="BY409" s="51"/>
      <c r="BZ409" s="51"/>
      <c r="CA409" s="51"/>
    </row>
    <row r="410" spans="1:79" s="52" customFormat="1" x14ac:dyDescent="0.25">
      <c r="A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c r="BT410" s="51"/>
      <c r="BU410" s="51"/>
      <c r="BV410" s="51"/>
      <c r="BW410" s="51"/>
      <c r="BX410" s="51"/>
      <c r="BY410" s="51"/>
      <c r="BZ410" s="51"/>
      <c r="CA410" s="51"/>
    </row>
    <row r="411" spans="1:79" s="52" customFormat="1" x14ac:dyDescent="0.25">
      <c r="A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c r="BO411" s="51"/>
      <c r="BP411" s="51"/>
      <c r="BQ411" s="51"/>
      <c r="BR411" s="51"/>
      <c r="BS411" s="51"/>
      <c r="BT411" s="51"/>
      <c r="BU411" s="51"/>
      <c r="BV411" s="51"/>
      <c r="BW411" s="51"/>
      <c r="BX411" s="51"/>
      <c r="BY411" s="51"/>
      <c r="BZ411" s="51"/>
      <c r="CA411" s="51"/>
    </row>
    <row r="412" spans="1:79" s="52" customFormat="1" x14ac:dyDescent="0.25">
      <c r="A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c r="BR412" s="51"/>
      <c r="BS412" s="51"/>
      <c r="BT412" s="51"/>
      <c r="BU412" s="51"/>
      <c r="BV412" s="51"/>
      <c r="BW412" s="51"/>
      <c r="BX412" s="51"/>
      <c r="BY412" s="51"/>
      <c r="BZ412" s="51"/>
      <c r="CA412" s="51"/>
    </row>
    <row r="413" spans="1:79" s="52" customFormat="1" x14ac:dyDescent="0.25">
      <c r="A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c r="BO413" s="51"/>
      <c r="BP413" s="51"/>
      <c r="BQ413" s="51"/>
      <c r="BR413" s="51"/>
      <c r="BS413" s="51"/>
      <c r="BT413" s="51"/>
      <c r="BU413" s="51"/>
      <c r="BV413" s="51"/>
      <c r="BW413" s="51"/>
      <c r="BX413" s="51"/>
      <c r="BY413" s="51"/>
      <c r="BZ413" s="51"/>
      <c r="CA413" s="51"/>
    </row>
    <row r="414" spans="1:79" s="52" customFormat="1" x14ac:dyDescent="0.25">
      <c r="A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c r="BR414" s="51"/>
      <c r="BS414" s="51"/>
      <c r="BT414" s="51"/>
      <c r="BU414" s="51"/>
      <c r="BV414" s="51"/>
      <c r="BW414" s="51"/>
      <c r="BX414" s="51"/>
      <c r="BY414" s="51"/>
      <c r="BZ414" s="51"/>
      <c r="CA414" s="51"/>
    </row>
    <row r="415" spans="1:79" s="52" customFormat="1" x14ac:dyDescent="0.25">
      <c r="A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c r="BO415" s="51"/>
      <c r="BP415" s="51"/>
      <c r="BQ415" s="51"/>
      <c r="BR415" s="51"/>
      <c r="BS415" s="51"/>
      <c r="BT415" s="51"/>
      <c r="BU415" s="51"/>
      <c r="BV415" s="51"/>
      <c r="BW415" s="51"/>
      <c r="BX415" s="51"/>
      <c r="BY415" s="51"/>
      <c r="BZ415" s="51"/>
      <c r="CA415" s="51"/>
    </row>
    <row r="416" spans="1:79" s="52" customFormat="1" x14ac:dyDescent="0.25">
      <c r="A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c r="BT416" s="51"/>
      <c r="BU416" s="51"/>
      <c r="BV416" s="51"/>
      <c r="BW416" s="51"/>
      <c r="BX416" s="51"/>
      <c r="BY416" s="51"/>
      <c r="BZ416" s="51"/>
      <c r="CA416" s="51"/>
    </row>
    <row r="417" spans="1:79" s="52" customFormat="1" x14ac:dyDescent="0.25">
      <c r="A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c r="BO417" s="51"/>
      <c r="BP417" s="51"/>
      <c r="BQ417" s="51"/>
      <c r="BR417" s="51"/>
      <c r="BS417" s="51"/>
      <c r="BT417" s="51"/>
      <c r="BU417" s="51"/>
      <c r="BV417" s="51"/>
      <c r="BW417" s="51"/>
      <c r="BX417" s="51"/>
      <c r="BY417" s="51"/>
      <c r="BZ417" s="51"/>
      <c r="CA417" s="51"/>
    </row>
    <row r="418" spans="1:79" s="52" customFormat="1" x14ac:dyDescent="0.25">
      <c r="A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c r="BO418" s="51"/>
      <c r="BP418" s="51"/>
      <c r="BQ418" s="51"/>
      <c r="BR418" s="51"/>
      <c r="BS418" s="51"/>
      <c r="BT418" s="51"/>
      <c r="BU418" s="51"/>
      <c r="BV418" s="51"/>
      <c r="BW418" s="51"/>
      <c r="BX418" s="51"/>
      <c r="BY418" s="51"/>
      <c r="BZ418" s="51"/>
      <c r="CA418" s="51"/>
    </row>
    <row r="419" spans="1:79" s="52" customFormat="1" x14ac:dyDescent="0.25">
      <c r="A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c r="BO419" s="51"/>
      <c r="BP419" s="51"/>
      <c r="BQ419" s="51"/>
      <c r="BR419" s="51"/>
      <c r="BS419" s="51"/>
      <c r="BT419" s="51"/>
      <c r="BU419" s="51"/>
      <c r="BV419" s="51"/>
      <c r="BW419" s="51"/>
      <c r="BX419" s="51"/>
      <c r="BY419" s="51"/>
      <c r="BZ419" s="51"/>
      <c r="CA419" s="51"/>
    </row>
    <row r="420" spans="1:79" s="52" customFormat="1" x14ac:dyDescent="0.25">
      <c r="A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c r="BO420" s="51"/>
      <c r="BP420" s="51"/>
      <c r="BQ420" s="51"/>
      <c r="BR420" s="51"/>
      <c r="BS420" s="51"/>
      <c r="BT420" s="51"/>
      <c r="BU420" s="51"/>
      <c r="BV420" s="51"/>
      <c r="BW420" s="51"/>
      <c r="BX420" s="51"/>
      <c r="BY420" s="51"/>
      <c r="BZ420" s="51"/>
      <c r="CA420" s="51"/>
    </row>
    <row r="421" spans="1:79" s="52" customFormat="1" x14ac:dyDescent="0.25">
      <c r="A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c r="BO421" s="51"/>
      <c r="BP421" s="51"/>
      <c r="BQ421" s="51"/>
      <c r="BR421" s="51"/>
      <c r="BS421" s="51"/>
      <c r="BT421" s="51"/>
      <c r="BU421" s="51"/>
      <c r="BV421" s="51"/>
      <c r="BW421" s="51"/>
      <c r="BX421" s="51"/>
      <c r="BY421" s="51"/>
      <c r="BZ421" s="51"/>
      <c r="CA421" s="51"/>
    </row>
    <row r="422" spans="1:79" s="52" customFormat="1" x14ac:dyDescent="0.25">
      <c r="A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c r="BO422" s="51"/>
      <c r="BP422" s="51"/>
      <c r="BQ422" s="51"/>
      <c r="BR422" s="51"/>
      <c r="BS422" s="51"/>
      <c r="BT422" s="51"/>
      <c r="BU422" s="51"/>
      <c r="BV422" s="51"/>
      <c r="BW422" s="51"/>
      <c r="BX422" s="51"/>
      <c r="BY422" s="51"/>
      <c r="BZ422" s="51"/>
      <c r="CA422" s="51"/>
    </row>
    <row r="423" spans="1:79" s="52" customFormat="1" x14ac:dyDescent="0.25">
      <c r="A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c r="BO423" s="51"/>
      <c r="BP423" s="51"/>
      <c r="BQ423" s="51"/>
      <c r="BR423" s="51"/>
      <c r="BS423" s="51"/>
      <c r="BT423" s="51"/>
      <c r="BU423" s="51"/>
      <c r="BV423" s="51"/>
      <c r="BW423" s="51"/>
      <c r="BX423" s="51"/>
      <c r="BY423" s="51"/>
      <c r="BZ423" s="51"/>
      <c r="CA423" s="51"/>
    </row>
    <row r="424" spans="1:79" s="52" customFormat="1" x14ac:dyDescent="0.25">
      <c r="A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c r="BO424" s="51"/>
      <c r="BP424" s="51"/>
      <c r="BQ424" s="51"/>
      <c r="BR424" s="51"/>
      <c r="BS424" s="51"/>
      <c r="BT424" s="51"/>
      <c r="BU424" s="51"/>
      <c r="BV424" s="51"/>
      <c r="BW424" s="51"/>
      <c r="BX424" s="51"/>
      <c r="BY424" s="51"/>
      <c r="BZ424" s="51"/>
      <c r="CA424" s="51"/>
    </row>
    <row r="425" spans="1:79" s="52" customFormat="1" x14ac:dyDescent="0.25">
      <c r="A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c r="BO425" s="51"/>
      <c r="BP425" s="51"/>
      <c r="BQ425" s="51"/>
      <c r="BR425" s="51"/>
      <c r="BS425" s="51"/>
      <c r="BT425" s="51"/>
      <c r="BU425" s="51"/>
      <c r="BV425" s="51"/>
      <c r="BW425" s="51"/>
      <c r="BX425" s="51"/>
      <c r="BY425" s="51"/>
      <c r="BZ425" s="51"/>
      <c r="CA425" s="51"/>
    </row>
    <row r="426" spans="1:79" s="52" customFormat="1" x14ac:dyDescent="0.25">
      <c r="A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c r="BO426" s="51"/>
      <c r="BP426" s="51"/>
      <c r="BQ426" s="51"/>
      <c r="BR426" s="51"/>
      <c r="BS426" s="51"/>
      <c r="BT426" s="51"/>
      <c r="BU426" s="51"/>
      <c r="BV426" s="51"/>
      <c r="BW426" s="51"/>
      <c r="BX426" s="51"/>
      <c r="BY426" s="51"/>
      <c r="BZ426" s="51"/>
      <c r="CA426" s="51"/>
    </row>
    <row r="427" spans="1:79" s="52" customFormat="1" x14ac:dyDescent="0.25">
      <c r="A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c r="BO427" s="51"/>
      <c r="BP427" s="51"/>
      <c r="BQ427" s="51"/>
      <c r="BR427" s="51"/>
      <c r="BS427" s="51"/>
      <c r="BT427" s="51"/>
      <c r="BU427" s="51"/>
      <c r="BV427" s="51"/>
      <c r="BW427" s="51"/>
      <c r="BX427" s="51"/>
      <c r="BY427" s="51"/>
      <c r="BZ427" s="51"/>
      <c r="CA427" s="51"/>
    </row>
    <row r="428" spans="1:79" s="52" customFormat="1" x14ac:dyDescent="0.25">
      <c r="A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c r="BO428" s="51"/>
      <c r="BP428" s="51"/>
      <c r="BQ428" s="51"/>
      <c r="BR428" s="51"/>
      <c r="BS428" s="51"/>
      <c r="BT428" s="51"/>
      <c r="BU428" s="51"/>
      <c r="BV428" s="51"/>
      <c r="BW428" s="51"/>
      <c r="BX428" s="51"/>
      <c r="BY428" s="51"/>
      <c r="BZ428" s="51"/>
      <c r="CA428" s="51"/>
    </row>
    <row r="429" spans="1:79" s="52" customFormat="1" x14ac:dyDescent="0.25">
      <c r="A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51"/>
      <c r="BF429" s="51"/>
      <c r="BG429" s="51"/>
      <c r="BH429" s="51"/>
      <c r="BI429" s="51"/>
      <c r="BJ429" s="51"/>
      <c r="BK429" s="51"/>
      <c r="BL429" s="51"/>
      <c r="BM429" s="51"/>
      <c r="BN429" s="51"/>
      <c r="BO429" s="51"/>
      <c r="BP429" s="51"/>
      <c r="BQ429" s="51"/>
      <c r="BR429" s="51"/>
      <c r="BS429" s="51"/>
      <c r="BT429" s="51"/>
      <c r="BU429" s="51"/>
      <c r="BV429" s="51"/>
      <c r="BW429" s="51"/>
      <c r="BX429" s="51"/>
      <c r="BY429" s="51"/>
      <c r="BZ429" s="51"/>
      <c r="CA429" s="51"/>
    </row>
    <row r="430" spans="1:79" s="52" customFormat="1" x14ac:dyDescent="0.25">
      <c r="A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51"/>
      <c r="BF430" s="51"/>
      <c r="BG430" s="51"/>
      <c r="BH430" s="51"/>
      <c r="BI430" s="51"/>
      <c r="BJ430" s="51"/>
      <c r="BK430" s="51"/>
      <c r="BL430" s="51"/>
      <c r="BM430" s="51"/>
      <c r="BN430" s="51"/>
      <c r="BO430" s="51"/>
      <c r="BP430" s="51"/>
      <c r="BQ430" s="51"/>
      <c r="BR430" s="51"/>
      <c r="BS430" s="51"/>
      <c r="BT430" s="51"/>
      <c r="BU430" s="51"/>
      <c r="BV430" s="51"/>
      <c r="BW430" s="51"/>
      <c r="BX430" s="51"/>
      <c r="BY430" s="51"/>
      <c r="BZ430" s="51"/>
      <c r="CA430" s="51"/>
    </row>
    <row r="431" spans="1:79" s="52" customFormat="1" x14ac:dyDescent="0.25">
      <c r="A431" s="51"/>
      <c r="W431" s="51"/>
      <c r="X431" s="51"/>
      <c r="Y431" s="51"/>
      <c r="Z431" s="51"/>
      <c r="AA431" s="51"/>
      <c r="AB431" s="51"/>
      <c r="AC431" s="51"/>
      <c r="AD431" s="51"/>
      <c r="AE431" s="51"/>
      <c r="AF431" s="51"/>
      <c r="AG431" s="51"/>
      <c r="AH431" s="51"/>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1"/>
      <c r="BF431" s="51"/>
      <c r="BG431" s="51"/>
      <c r="BH431" s="51"/>
      <c r="BI431" s="51"/>
      <c r="BJ431" s="51"/>
      <c r="BK431" s="51"/>
      <c r="BL431" s="51"/>
      <c r="BM431" s="51"/>
      <c r="BN431" s="51"/>
      <c r="BO431" s="51"/>
      <c r="BP431" s="51"/>
      <c r="BQ431" s="51"/>
      <c r="BR431" s="51"/>
      <c r="BS431" s="51"/>
      <c r="BT431" s="51"/>
      <c r="BU431" s="51"/>
      <c r="BV431" s="51"/>
      <c r="BW431" s="51"/>
      <c r="BX431" s="51"/>
      <c r="BY431" s="51"/>
      <c r="BZ431" s="51"/>
      <c r="CA431" s="51"/>
    </row>
    <row r="432" spans="1:79" s="52" customFormat="1" x14ac:dyDescent="0.25">
      <c r="A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51"/>
      <c r="BL432" s="51"/>
      <c r="BM432" s="51"/>
      <c r="BN432" s="51"/>
      <c r="BO432" s="51"/>
      <c r="BP432" s="51"/>
      <c r="BQ432" s="51"/>
      <c r="BR432" s="51"/>
      <c r="BS432" s="51"/>
      <c r="BT432" s="51"/>
      <c r="BU432" s="51"/>
      <c r="BV432" s="51"/>
      <c r="BW432" s="51"/>
      <c r="BX432" s="51"/>
      <c r="BY432" s="51"/>
      <c r="BZ432" s="51"/>
      <c r="CA432" s="51"/>
    </row>
    <row r="433" spans="1:79" s="52" customFormat="1" x14ac:dyDescent="0.25">
      <c r="A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51"/>
      <c r="BL433" s="51"/>
      <c r="BM433" s="51"/>
      <c r="BN433" s="51"/>
      <c r="BO433" s="51"/>
      <c r="BP433" s="51"/>
      <c r="BQ433" s="51"/>
      <c r="BR433" s="51"/>
      <c r="BS433" s="51"/>
      <c r="BT433" s="51"/>
      <c r="BU433" s="51"/>
      <c r="BV433" s="51"/>
      <c r="BW433" s="51"/>
      <c r="BX433" s="51"/>
      <c r="BY433" s="51"/>
      <c r="BZ433" s="51"/>
      <c r="CA433" s="51"/>
    </row>
    <row r="434" spans="1:79" s="52" customFormat="1" x14ac:dyDescent="0.25">
      <c r="A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c r="AW434" s="51"/>
      <c r="AX434" s="51"/>
      <c r="AY434" s="51"/>
      <c r="AZ434" s="51"/>
      <c r="BA434" s="51"/>
      <c r="BB434" s="51"/>
      <c r="BC434" s="51"/>
      <c r="BD434" s="51"/>
      <c r="BE434" s="51"/>
      <c r="BF434" s="51"/>
      <c r="BG434" s="51"/>
      <c r="BH434" s="51"/>
      <c r="BI434" s="51"/>
      <c r="BJ434" s="51"/>
      <c r="BK434" s="51"/>
      <c r="BL434" s="51"/>
      <c r="BM434" s="51"/>
      <c r="BN434" s="51"/>
      <c r="BO434" s="51"/>
      <c r="BP434" s="51"/>
      <c r="BQ434" s="51"/>
      <c r="BR434" s="51"/>
      <c r="BS434" s="51"/>
      <c r="BT434" s="51"/>
      <c r="BU434" s="51"/>
      <c r="BV434" s="51"/>
      <c r="BW434" s="51"/>
      <c r="BX434" s="51"/>
      <c r="BY434" s="51"/>
      <c r="BZ434" s="51"/>
      <c r="CA434" s="51"/>
    </row>
    <row r="435" spans="1:79" s="52" customFormat="1" x14ac:dyDescent="0.25">
      <c r="A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51"/>
      <c r="BL435" s="51"/>
      <c r="BM435" s="51"/>
      <c r="BN435" s="51"/>
      <c r="BO435" s="51"/>
      <c r="BP435" s="51"/>
      <c r="BQ435" s="51"/>
      <c r="BR435" s="51"/>
      <c r="BS435" s="51"/>
      <c r="BT435" s="51"/>
      <c r="BU435" s="51"/>
      <c r="BV435" s="51"/>
      <c r="BW435" s="51"/>
      <c r="BX435" s="51"/>
      <c r="BY435" s="51"/>
      <c r="BZ435" s="51"/>
      <c r="CA435" s="51"/>
    </row>
    <row r="436" spans="1:79" s="52" customFormat="1" x14ac:dyDescent="0.25">
      <c r="A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51"/>
      <c r="AY436" s="51"/>
      <c r="AZ436" s="51"/>
      <c r="BA436" s="51"/>
      <c r="BB436" s="51"/>
      <c r="BC436" s="51"/>
      <c r="BD436" s="51"/>
      <c r="BE436" s="51"/>
      <c r="BF436" s="51"/>
      <c r="BG436" s="51"/>
      <c r="BH436" s="51"/>
      <c r="BI436" s="51"/>
      <c r="BJ436" s="51"/>
      <c r="BK436" s="51"/>
      <c r="BL436" s="51"/>
      <c r="BM436" s="51"/>
      <c r="BN436" s="51"/>
      <c r="BO436" s="51"/>
      <c r="BP436" s="51"/>
      <c r="BQ436" s="51"/>
      <c r="BR436" s="51"/>
      <c r="BS436" s="51"/>
      <c r="BT436" s="51"/>
      <c r="BU436" s="51"/>
      <c r="BV436" s="51"/>
      <c r="BW436" s="51"/>
      <c r="BX436" s="51"/>
      <c r="BY436" s="51"/>
      <c r="BZ436" s="51"/>
      <c r="CA436" s="51"/>
    </row>
    <row r="437" spans="1:79" s="52" customFormat="1" x14ac:dyDescent="0.25">
      <c r="A437" s="51"/>
      <c r="W437" s="51"/>
      <c r="X437" s="51"/>
      <c r="Y437" s="51"/>
      <c r="Z437" s="51"/>
      <c r="AA437" s="51"/>
      <c r="AB437" s="51"/>
      <c r="AC437" s="51"/>
      <c r="AD437" s="51"/>
      <c r="AE437" s="51"/>
      <c r="AF437" s="51"/>
      <c r="AG437" s="51"/>
      <c r="AH437" s="51"/>
      <c r="AI437" s="51"/>
      <c r="AJ437" s="51"/>
      <c r="AK437" s="51"/>
      <c r="AL437" s="51"/>
      <c r="AM437" s="51"/>
      <c r="AN437" s="51"/>
      <c r="AO437" s="51"/>
      <c r="AP437" s="51"/>
      <c r="AQ437" s="51"/>
      <c r="AR437" s="51"/>
      <c r="AS437" s="51"/>
      <c r="AT437" s="51"/>
      <c r="AU437" s="51"/>
      <c r="AV437" s="51"/>
      <c r="AW437" s="51"/>
      <c r="AX437" s="51"/>
      <c r="AY437" s="51"/>
      <c r="AZ437" s="51"/>
      <c r="BA437" s="51"/>
      <c r="BB437" s="51"/>
      <c r="BC437" s="51"/>
      <c r="BD437" s="51"/>
      <c r="BE437" s="51"/>
      <c r="BF437" s="51"/>
      <c r="BG437" s="51"/>
      <c r="BH437" s="51"/>
      <c r="BI437" s="51"/>
      <c r="BJ437" s="51"/>
      <c r="BK437" s="51"/>
      <c r="BL437" s="51"/>
      <c r="BM437" s="51"/>
      <c r="BN437" s="51"/>
      <c r="BO437" s="51"/>
      <c r="BP437" s="51"/>
      <c r="BQ437" s="51"/>
      <c r="BR437" s="51"/>
      <c r="BS437" s="51"/>
      <c r="BT437" s="51"/>
      <c r="BU437" s="51"/>
      <c r="BV437" s="51"/>
      <c r="BW437" s="51"/>
      <c r="BX437" s="51"/>
      <c r="BY437" s="51"/>
      <c r="BZ437" s="51"/>
      <c r="CA437" s="51"/>
    </row>
    <row r="438" spans="1:79" s="52" customFormat="1" x14ac:dyDescent="0.25">
      <c r="A438" s="51"/>
      <c r="W438" s="51"/>
      <c r="X438" s="51"/>
      <c r="Y438" s="51"/>
      <c r="Z438" s="51"/>
      <c r="AA438" s="51"/>
      <c r="AB438" s="51"/>
      <c r="AC438" s="51"/>
      <c r="AD438" s="51"/>
      <c r="AE438" s="51"/>
      <c r="AF438" s="51"/>
      <c r="AG438" s="51"/>
      <c r="AH438" s="51"/>
      <c r="AI438" s="51"/>
      <c r="AJ438" s="51"/>
      <c r="AK438" s="51"/>
      <c r="AL438" s="51"/>
      <c r="AM438" s="51"/>
      <c r="AN438" s="51"/>
      <c r="AO438" s="51"/>
      <c r="AP438" s="51"/>
      <c r="AQ438" s="51"/>
      <c r="AR438" s="51"/>
      <c r="AS438" s="51"/>
      <c r="AT438" s="51"/>
      <c r="AU438" s="51"/>
      <c r="AV438" s="51"/>
      <c r="AW438" s="51"/>
      <c r="AX438" s="51"/>
      <c r="AY438" s="51"/>
      <c r="AZ438" s="51"/>
      <c r="BA438" s="51"/>
      <c r="BB438" s="51"/>
      <c r="BC438" s="51"/>
      <c r="BD438" s="51"/>
      <c r="BE438" s="51"/>
      <c r="BF438" s="51"/>
      <c r="BG438" s="51"/>
      <c r="BH438" s="51"/>
      <c r="BI438" s="51"/>
      <c r="BJ438" s="51"/>
      <c r="BK438" s="51"/>
      <c r="BL438" s="51"/>
      <c r="BM438" s="51"/>
      <c r="BN438" s="51"/>
      <c r="BO438" s="51"/>
      <c r="BP438" s="51"/>
      <c r="BQ438" s="51"/>
      <c r="BR438" s="51"/>
      <c r="BS438" s="51"/>
      <c r="BT438" s="51"/>
      <c r="BU438" s="51"/>
      <c r="BV438" s="51"/>
      <c r="BW438" s="51"/>
      <c r="BX438" s="51"/>
      <c r="BY438" s="51"/>
      <c r="BZ438" s="51"/>
      <c r="CA438" s="51"/>
    </row>
    <row r="439" spans="1:79" s="52" customFormat="1" x14ac:dyDescent="0.25">
      <c r="A439" s="51"/>
      <c r="W439" s="51"/>
      <c r="X439" s="51"/>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c r="AW439" s="51"/>
      <c r="AX439" s="51"/>
      <c r="AY439" s="51"/>
      <c r="AZ439" s="51"/>
      <c r="BA439" s="51"/>
      <c r="BB439" s="51"/>
      <c r="BC439" s="51"/>
      <c r="BD439" s="51"/>
      <c r="BE439" s="51"/>
      <c r="BF439" s="51"/>
      <c r="BG439" s="51"/>
      <c r="BH439" s="51"/>
      <c r="BI439" s="51"/>
      <c r="BJ439" s="51"/>
      <c r="BK439" s="51"/>
      <c r="BL439" s="51"/>
      <c r="BM439" s="51"/>
      <c r="BN439" s="51"/>
      <c r="BO439" s="51"/>
      <c r="BP439" s="51"/>
      <c r="BQ439" s="51"/>
      <c r="BR439" s="51"/>
      <c r="BS439" s="51"/>
      <c r="BT439" s="51"/>
      <c r="BU439" s="51"/>
      <c r="BV439" s="51"/>
      <c r="BW439" s="51"/>
      <c r="BX439" s="51"/>
      <c r="BY439" s="51"/>
      <c r="BZ439" s="51"/>
      <c r="CA439" s="51"/>
    </row>
    <row r="440" spans="1:79" s="52" customFormat="1" x14ac:dyDescent="0.25">
      <c r="A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51"/>
      <c r="AY440" s="51"/>
      <c r="AZ440" s="51"/>
      <c r="BA440" s="51"/>
      <c r="BB440" s="51"/>
      <c r="BC440" s="51"/>
      <c r="BD440" s="51"/>
      <c r="BE440" s="51"/>
      <c r="BF440" s="51"/>
      <c r="BG440" s="51"/>
      <c r="BH440" s="51"/>
      <c r="BI440" s="51"/>
      <c r="BJ440" s="51"/>
      <c r="BK440" s="51"/>
      <c r="BL440" s="51"/>
      <c r="BM440" s="51"/>
      <c r="BN440" s="51"/>
      <c r="BO440" s="51"/>
      <c r="BP440" s="51"/>
      <c r="BQ440" s="51"/>
      <c r="BR440" s="51"/>
      <c r="BS440" s="51"/>
      <c r="BT440" s="51"/>
      <c r="BU440" s="51"/>
      <c r="BV440" s="51"/>
      <c r="BW440" s="51"/>
      <c r="BX440" s="51"/>
      <c r="BY440" s="51"/>
      <c r="BZ440" s="51"/>
      <c r="CA440" s="51"/>
    </row>
    <row r="441" spans="1:79" s="52" customFormat="1" x14ac:dyDescent="0.25">
      <c r="A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51"/>
      <c r="AY441" s="51"/>
      <c r="AZ441" s="51"/>
      <c r="BA441" s="51"/>
      <c r="BB441" s="51"/>
      <c r="BC441" s="51"/>
      <c r="BD441" s="51"/>
      <c r="BE441" s="51"/>
      <c r="BF441" s="51"/>
      <c r="BG441" s="51"/>
      <c r="BH441" s="51"/>
      <c r="BI441" s="51"/>
      <c r="BJ441" s="51"/>
      <c r="BK441" s="51"/>
      <c r="BL441" s="51"/>
      <c r="BM441" s="51"/>
      <c r="BN441" s="51"/>
      <c r="BO441" s="51"/>
      <c r="BP441" s="51"/>
      <c r="BQ441" s="51"/>
      <c r="BR441" s="51"/>
      <c r="BS441" s="51"/>
      <c r="BT441" s="51"/>
      <c r="BU441" s="51"/>
      <c r="BV441" s="51"/>
      <c r="BW441" s="51"/>
      <c r="BX441" s="51"/>
      <c r="BY441" s="51"/>
      <c r="BZ441" s="51"/>
      <c r="CA441" s="51"/>
    </row>
    <row r="442" spans="1:79" s="52" customFormat="1" x14ac:dyDescent="0.25">
      <c r="A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51"/>
      <c r="AY442" s="51"/>
      <c r="AZ442" s="51"/>
      <c r="BA442" s="51"/>
      <c r="BB442" s="51"/>
      <c r="BC442" s="51"/>
      <c r="BD442" s="51"/>
      <c r="BE442" s="51"/>
      <c r="BF442" s="51"/>
      <c r="BG442" s="51"/>
      <c r="BH442" s="51"/>
      <c r="BI442" s="51"/>
      <c r="BJ442" s="51"/>
      <c r="BK442" s="51"/>
      <c r="BL442" s="51"/>
      <c r="BM442" s="51"/>
      <c r="BN442" s="51"/>
      <c r="BO442" s="51"/>
      <c r="BP442" s="51"/>
      <c r="BQ442" s="51"/>
      <c r="BR442" s="51"/>
      <c r="BS442" s="51"/>
      <c r="BT442" s="51"/>
      <c r="BU442" s="51"/>
      <c r="BV442" s="51"/>
      <c r="BW442" s="51"/>
      <c r="BX442" s="51"/>
      <c r="BY442" s="51"/>
      <c r="BZ442" s="51"/>
      <c r="CA442" s="51"/>
    </row>
    <row r="443" spans="1:79" s="52" customFormat="1" x14ac:dyDescent="0.25">
      <c r="A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c r="AW443" s="51"/>
      <c r="AX443" s="51"/>
      <c r="AY443" s="51"/>
      <c r="AZ443" s="51"/>
      <c r="BA443" s="51"/>
      <c r="BB443" s="51"/>
      <c r="BC443" s="51"/>
      <c r="BD443" s="51"/>
      <c r="BE443" s="51"/>
      <c r="BF443" s="51"/>
      <c r="BG443" s="51"/>
      <c r="BH443" s="51"/>
      <c r="BI443" s="51"/>
      <c r="BJ443" s="51"/>
      <c r="BK443" s="51"/>
      <c r="BL443" s="51"/>
      <c r="BM443" s="51"/>
      <c r="BN443" s="51"/>
      <c r="BO443" s="51"/>
      <c r="BP443" s="51"/>
      <c r="BQ443" s="51"/>
      <c r="BR443" s="51"/>
      <c r="BS443" s="51"/>
      <c r="BT443" s="51"/>
      <c r="BU443" s="51"/>
      <c r="BV443" s="51"/>
      <c r="BW443" s="51"/>
      <c r="BX443" s="51"/>
      <c r="BY443" s="51"/>
      <c r="BZ443" s="51"/>
      <c r="CA443" s="51"/>
    </row>
    <row r="444" spans="1:79" s="52" customFormat="1" x14ac:dyDescent="0.25">
      <c r="A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c r="AW444" s="51"/>
      <c r="AX444" s="51"/>
      <c r="AY444" s="51"/>
      <c r="AZ444" s="51"/>
      <c r="BA444" s="51"/>
      <c r="BB444" s="51"/>
      <c r="BC444" s="51"/>
      <c r="BD444" s="51"/>
      <c r="BE444" s="51"/>
      <c r="BF444" s="51"/>
      <c r="BG444" s="51"/>
      <c r="BH444" s="51"/>
      <c r="BI444" s="51"/>
      <c r="BJ444" s="51"/>
      <c r="BK444" s="51"/>
      <c r="BL444" s="51"/>
      <c r="BM444" s="51"/>
      <c r="BN444" s="51"/>
      <c r="BO444" s="51"/>
      <c r="BP444" s="51"/>
      <c r="BQ444" s="51"/>
      <c r="BR444" s="51"/>
      <c r="BS444" s="51"/>
      <c r="BT444" s="51"/>
      <c r="BU444" s="51"/>
      <c r="BV444" s="51"/>
      <c r="BW444" s="51"/>
      <c r="BX444" s="51"/>
      <c r="BY444" s="51"/>
      <c r="BZ444" s="51"/>
      <c r="CA444" s="51"/>
    </row>
    <row r="445" spans="1:79" s="52" customFormat="1" x14ac:dyDescent="0.25">
      <c r="A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51"/>
      <c r="AX445" s="51"/>
      <c r="AY445" s="51"/>
      <c r="AZ445" s="51"/>
      <c r="BA445" s="51"/>
      <c r="BB445" s="51"/>
      <c r="BC445" s="51"/>
      <c r="BD445" s="51"/>
      <c r="BE445" s="51"/>
      <c r="BF445" s="51"/>
      <c r="BG445" s="51"/>
      <c r="BH445" s="51"/>
      <c r="BI445" s="51"/>
      <c r="BJ445" s="51"/>
      <c r="BK445" s="51"/>
      <c r="BL445" s="51"/>
      <c r="BM445" s="51"/>
      <c r="BN445" s="51"/>
      <c r="BO445" s="51"/>
      <c r="BP445" s="51"/>
      <c r="BQ445" s="51"/>
      <c r="BR445" s="51"/>
      <c r="BS445" s="51"/>
      <c r="BT445" s="51"/>
      <c r="BU445" s="51"/>
      <c r="BV445" s="51"/>
      <c r="BW445" s="51"/>
      <c r="BX445" s="51"/>
      <c r="BY445" s="51"/>
      <c r="BZ445" s="51"/>
      <c r="CA445" s="51"/>
    </row>
    <row r="446" spans="1:79" s="52" customFormat="1" x14ac:dyDescent="0.25">
      <c r="A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c r="AW446" s="51"/>
      <c r="AX446" s="51"/>
      <c r="AY446" s="51"/>
      <c r="AZ446" s="51"/>
      <c r="BA446" s="51"/>
      <c r="BB446" s="51"/>
      <c r="BC446" s="51"/>
      <c r="BD446" s="51"/>
      <c r="BE446" s="51"/>
      <c r="BF446" s="51"/>
      <c r="BG446" s="51"/>
      <c r="BH446" s="51"/>
      <c r="BI446" s="51"/>
      <c r="BJ446" s="51"/>
      <c r="BK446" s="51"/>
      <c r="BL446" s="51"/>
      <c r="BM446" s="51"/>
      <c r="BN446" s="51"/>
      <c r="BO446" s="51"/>
      <c r="BP446" s="51"/>
      <c r="BQ446" s="51"/>
      <c r="BR446" s="51"/>
      <c r="BS446" s="51"/>
      <c r="BT446" s="51"/>
      <c r="BU446" s="51"/>
      <c r="BV446" s="51"/>
      <c r="BW446" s="51"/>
      <c r="BX446" s="51"/>
      <c r="BY446" s="51"/>
      <c r="BZ446" s="51"/>
      <c r="CA446" s="51"/>
    </row>
    <row r="447" spans="1:79" s="52" customFormat="1" x14ac:dyDescent="0.25">
      <c r="A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c r="AW447" s="51"/>
      <c r="AX447" s="51"/>
      <c r="AY447" s="51"/>
      <c r="AZ447" s="51"/>
      <c r="BA447" s="51"/>
      <c r="BB447" s="51"/>
      <c r="BC447" s="51"/>
      <c r="BD447" s="51"/>
      <c r="BE447" s="51"/>
      <c r="BF447" s="51"/>
      <c r="BG447" s="51"/>
      <c r="BH447" s="51"/>
      <c r="BI447" s="51"/>
      <c r="BJ447" s="51"/>
      <c r="BK447" s="51"/>
      <c r="BL447" s="51"/>
      <c r="BM447" s="51"/>
      <c r="BN447" s="51"/>
      <c r="BO447" s="51"/>
      <c r="BP447" s="51"/>
      <c r="BQ447" s="51"/>
      <c r="BR447" s="51"/>
      <c r="BS447" s="51"/>
      <c r="BT447" s="51"/>
      <c r="BU447" s="51"/>
      <c r="BV447" s="51"/>
      <c r="BW447" s="51"/>
      <c r="BX447" s="51"/>
      <c r="BY447" s="51"/>
      <c r="BZ447" s="51"/>
      <c r="CA447" s="51"/>
    </row>
    <row r="448" spans="1:79" s="52" customFormat="1" x14ac:dyDescent="0.25">
      <c r="A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c r="AW448" s="51"/>
      <c r="AX448" s="51"/>
      <c r="AY448" s="51"/>
      <c r="AZ448" s="51"/>
      <c r="BA448" s="51"/>
      <c r="BB448" s="51"/>
      <c r="BC448" s="51"/>
      <c r="BD448" s="51"/>
      <c r="BE448" s="51"/>
      <c r="BF448" s="51"/>
      <c r="BG448" s="51"/>
      <c r="BH448" s="51"/>
      <c r="BI448" s="51"/>
      <c r="BJ448" s="51"/>
      <c r="BK448" s="51"/>
      <c r="BL448" s="51"/>
      <c r="BM448" s="51"/>
      <c r="BN448" s="51"/>
      <c r="BO448" s="51"/>
      <c r="BP448" s="51"/>
      <c r="BQ448" s="51"/>
      <c r="BR448" s="51"/>
      <c r="BS448" s="51"/>
      <c r="BT448" s="51"/>
      <c r="BU448" s="51"/>
      <c r="BV448" s="51"/>
      <c r="BW448" s="51"/>
      <c r="BX448" s="51"/>
      <c r="BY448" s="51"/>
      <c r="BZ448" s="51"/>
      <c r="CA448" s="51"/>
    </row>
    <row r="449" spans="1:79" s="52" customFormat="1" x14ac:dyDescent="0.25">
      <c r="A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c r="BA449" s="51"/>
      <c r="BB449" s="51"/>
      <c r="BC449" s="51"/>
      <c r="BD449" s="51"/>
      <c r="BE449" s="51"/>
      <c r="BF449" s="51"/>
      <c r="BG449" s="51"/>
      <c r="BH449" s="51"/>
      <c r="BI449" s="51"/>
      <c r="BJ449" s="51"/>
      <c r="BK449" s="51"/>
      <c r="BL449" s="51"/>
      <c r="BM449" s="51"/>
      <c r="BN449" s="51"/>
      <c r="BO449" s="51"/>
      <c r="BP449" s="51"/>
      <c r="BQ449" s="51"/>
      <c r="BR449" s="51"/>
      <c r="BS449" s="51"/>
      <c r="BT449" s="51"/>
      <c r="BU449" s="51"/>
      <c r="BV449" s="51"/>
      <c r="BW449" s="51"/>
      <c r="BX449" s="51"/>
      <c r="BY449" s="51"/>
      <c r="BZ449" s="51"/>
      <c r="CA449" s="51"/>
    </row>
    <row r="450" spans="1:79" s="52" customFormat="1" x14ac:dyDescent="0.25">
      <c r="A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c r="AW450" s="51"/>
      <c r="AX450" s="51"/>
      <c r="AY450" s="51"/>
      <c r="AZ450" s="51"/>
      <c r="BA450" s="51"/>
      <c r="BB450" s="51"/>
      <c r="BC450" s="51"/>
      <c r="BD450" s="51"/>
      <c r="BE450" s="51"/>
      <c r="BF450" s="51"/>
      <c r="BG450" s="51"/>
      <c r="BH450" s="51"/>
      <c r="BI450" s="51"/>
      <c r="BJ450" s="51"/>
      <c r="BK450" s="51"/>
      <c r="BL450" s="51"/>
      <c r="BM450" s="51"/>
      <c r="BN450" s="51"/>
      <c r="BO450" s="51"/>
      <c r="BP450" s="51"/>
      <c r="BQ450" s="51"/>
      <c r="BR450" s="51"/>
      <c r="BS450" s="51"/>
      <c r="BT450" s="51"/>
      <c r="BU450" s="51"/>
      <c r="BV450" s="51"/>
      <c r="BW450" s="51"/>
      <c r="BX450" s="51"/>
      <c r="BY450" s="51"/>
      <c r="BZ450" s="51"/>
      <c r="CA450" s="51"/>
    </row>
    <row r="451" spans="1:79" s="52" customFormat="1" x14ac:dyDescent="0.25">
      <c r="A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c r="AW451" s="51"/>
      <c r="AX451" s="51"/>
      <c r="AY451" s="51"/>
      <c r="AZ451" s="51"/>
      <c r="BA451" s="51"/>
      <c r="BB451" s="51"/>
      <c r="BC451" s="51"/>
      <c r="BD451" s="51"/>
      <c r="BE451" s="51"/>
      <c r="BF451" s="51"/>
      <c r="BG451" s="51"/>
      <c r="BH451" s="51"/>
      <c r="BI451" s="51"/>
      <c r="BJ451" s="51"/>
      <c r="BK451" s="51"/>
      <c r="BL451" s="51"/>
      <c r="BM451" s="51"/>
      <c r="BN451" s="51"/>
      <c r="BO451" s="51"/>
      <c r="BP451" s="51"/>
      <c r="BQ451" s="51"/>
      <c r="BR451" s="51"/>
      <c r="BS451" s="51"/>
      <c r="BT451" s="51"/>
      <c r="BU451" s="51"/>
      <c r="BV451" s="51"/>
      <c r="BW451" s="51"/>
      <c r="BX451" s="51"/>
      <c r="BY451" s="51"/>
      <c r="BZ451" s="51"/>
      <c r="CA451" s="51"/>
    </row>
    <row r="452" spans="1:79" s="52" customFormat="1" x14ac:dyDescent="0.25">
      <c r="A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c r="AW452" s="51"/>
      <c r="AX452" s="51"/>
      <c r="AY452" s="51"/>
      <c r="AZ452" s="51"/>
      <c r="BA452" s="51"/>
      <c r="BB452" s="51"/>
      <c r="BC452" s="51"/>
      <c r="BD452" s="51"/>
      <c r="BE452" s="51"/>
      <c r="BF452" s="51"/>
      <c r="BG452" s="51"/>
      <c r="BH452" s="51"/>
      <c r="BI452" s="51"/>
      <c r="BJ452" s="51"/>
      <c r="BK452" s="51"/>
      <c r="BL452" s="51"/>
      <c r="BM452" s="51"/>
      <c r="BN452" s="51"/>
      <c r="BO452" s="51"/>
      <c r="BP452" s="51"/>
      <c r="BQ452" s="51"/>
      <c r="BR452" s="51"/>
      <c r="BS452" s="51"/>
      <c r="BT452" s="51"/>
      <c r="BU452" s="51"/>
      <c r="BV452" s="51"/>
      <c r="BW452" s="51"/>
      <c r="BX452" s="51"/>
      <c r="BY452" s="51"/>
      <c r="BZ452" s="51"/>
      <c r="CA452" s="51"/>
    </row>
    <row r="453" spans="1:79" s="52" customFormat="1" x14ac:dyDescent="0.25">
      <c r="A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c r="AW453" s="51"/>
      <c r="AX453" s="51"/>
      <c r="AY453" s="51"/>
      <c r="AZ453" s="51"/>
      <c r="BA453" s="51"/>
      <c r="BB453" s="51"/>
      <c r="BC453" s="51"/>
      <c r="BD453" s="51"/>
      <c r="BE453" s="51"/>
      <c r="BF453" s="51"/>
      <c r="BG453" s="51"/>
      <c r="BH453" s="51"/>
      <c r="BI453" s="51"/>
      <c r="BJ453" s="51"/>
      <c r="BK453" s="51"/>
      <c r="BL453" s="51"/>
      <c r="BM453" s="51"/>
      <c r="BN453" s="51"/>
      <c r="BO453" s="51"/>
      <c r="BP453" s="51"/>
      <c r="BQ453" s="51"/>
      <c r="BR453" s="51"/>
      <c r="BS453" s="51"/>
      <c r="BT453" s="51"/>
      <c r="BU453" s="51"/>
      <c r="BV453" s="51"/>
      <c r="BW453" s="51"/>
      <c r="BX453" s="51"/>
      <c r="BY453" s="51"/>
      <c r="BZ453" s="51"/>
      <c r="CA453" s="51"/>
    </row>
    <row r="454" spans="1:79" s="52" customFormat="1" x14ac:dyDescent="0.25">
      <c r="A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c r="AW454" s="51"/>
      <c r="AX454" s="51"/>
      <c r="AY454" s="51"/>
      <c r="AZ454" s="51"/>
      <c r="BA454" s="51"/>
      <c r="BB454" s="51"/>
      <c r="BC454" s="51"/>
      <c r="BD454" s="51"/>
      <c r="BE454" s="51"/>
      <c r="BF454" s="51"/>
      <c r="BG454" s="51"/>
      <c r="BH454" s="51"/>
      <c r="BI454" s="51"/>
      <c r="BJ454" s="51"/>
      <c r="BK454" s="51"/>
      <c r="BL454" s="51"/>
      <c r="BM454" s="51"/>
      <c r="BN454" s="51"/>
      <c r="BO454" s="51"/>
      <c r="BP454" s="51"/>
      <c r="BQ454" s="51"/>
      <c r="BR454" s="51"/>
      <c r="BS454" s="51"/>
      <c r="BT454" s="51"/>
      <c r="BU454" s="51"/>
      <c r="BV454" s="51"/>
      <c r="BW454" s="51"/>
      <c r="BX454" s="51"/>
      <c r="BY454" s="51"/>
      <c r="BZ454" s="51"/>
      <c r="CA454" s="51"/>
    </row>
    <row r="455" spans="1:79" s="52" customFormat="1" x14ac:dyDescent="0.25">
      <c r="A455" s="51"/>
      <c r="W455" s="51"/>
      <c r="X455" s="51"/>
      <c r="Y455" s="51"/>
      <c r="Z455" s="51"/>
      <c r="AA455" s="51"/>
      <c r="AB455" s="51"/>
      <c r="AC455" s="51"/>
      <c r="AD455" s="51"/>
      <c r="AE455" s="51"/>
      <c r="AF455" s="51"/>
      <c r="AG455" s="51"/>
      <c r="AH455" s="51"/>
      <c r="AI455" s="51"/>
      <c r="AJ455" s="51"/>
      <c r="AK455" s="51"/>
      <c r="AL455" s="51"/>
      <c r="AM455" s="51"/>
      <c r="AN455" s="51"/>
      <c r="AO455" s="51"/>
      <c r="AP455" s="51"/>
      <c r="AQ455" s="51"/>
      <c r="AR455" s="51"/>
      <c r="AS455" s="51"/>
      <c r="AT455" s="51"/>
      <c r="AU455" s="51"/>
      <c r="AV455" s="51"/>
      <c r="AW455" s="51"/>
      <c r="AX455" s="51"/>
      <c r="AY455" s="51"/>
      <c r="AZ455" s="51"/>
      <c r="BA455" s="51"/>
      <c r="BB455" s="51"/>
      <c r="BC455" s="51"/>
      <c r="BD455" s="51"/>
      <c r="BE455" s="51"/>
      <c r="BF455" s="51"/>
      <c r="BG455" s="51"/>
      <c r="BH455" s="51"/>
      <c r="BI455" s="51"/>
      <c r="BJ455" s="51"/>
      <c r="BK455" s="51"/>
      <c r="BL455" s="51"/>
      <c r="BM455" s="51"/>
      <c r="BN455" s="51"/>
      <c r="BO455" s="51"/>
      <c r="BP455" s="51"/>
      <c r="BQ455" s="51"/>
      <c r="BR455" s="51"/>
      <c r="BS455" s="51"/>
      <c r="BT455" s="51"/>
      <c r="BU455" s="51"/>
      <c r="BV455" s="51"/>
      <c r="BW455" s="51"/>
      <c r="BX455" s="51"/>
      <c r="BY455" s="51"/>
      <c r="BZ455" s="51"/>
      <c r="CA455" s="51"/>
    </row>
    <row r="456" spans="1:79" s="52" customFormat="1" x14ac:dyDescent="0.25">
      <c r="A456" s="51"/>
      <c r="W456" s="51"/>
      <c r="X456" s="51"/>
      <c r="Y456" s="51"/>
      <c r="Z456" s="51"/>
      <c r="AA456" s="51"/>
      <c r="AB456" s="51"/>
      <c r="AC456" s="51"/>
      <c r="AD456" s="51"/>
      <c r="AE456" s="51"/>
      <c r="AF456" s="51"/>
      <c r="AG456" s="51"/>
      <c r="AH456" s="51"/>
      <c r="AI456" s="51"/>
      <c r="AJ456" s="51"/>
      <c r="AK456" s="51"/>
      <c r="AL456" s="51"/>
      <c r="AM456" s="51"/>
      <c r="AN456" s="51"/>
      <c r="AO456" s="51"/>
      <c r="AP456" s="51"/>
      <c r="AQ456" s="51"/>
      <c r="AR456" s="51"/>
      <c r="AS456" s="51"/>
      <c r="AT456" s="51"/>
      <c r="AU456" s="51"/>
      <c r="AV456" s="51"/>
      <c r="AW456" s="51"/>
      <c r="AX456" s="51"/>
      <c r="AY456" s="51"/>
      <c r="AZ456" s="51"/>
      <c r="BA456" s="51"/>
      <c r="BB456" s="51"/>
      <c r="BC456" s="51"/>
      <c r="BD456" s="51"/>
      <c r="BE456" s="51"/>
      <c r="BF456" s="51"/>
      <c r="BG456" s="51"/>
      <c r="BH456" s="51"/>
      <c r="BI456" s="51"/>
      <c r="BJ456" s="51"/>
      <c r="BK456" s="51"/>
      <c r="BL456" s="51"/>
      <c r="BM456" s="51"/>
      <c r="BN456" s="51"/>
      <c r="BO456" s="51"/>
      <c r="BP456" s="51"/>
      <c r="BQ456" s="51"/>
      <c r="BR456" s="51"/>
      <c r="BS456" s="51"/>
      <c r="BT456" s="51"/>
      <c r="BU456" s="51"/>
      <c r="BV456" s="51"/>
      <c r="BW456" s="51"/>
      <c r="BX456" s="51"/>
      <c r="BY456" s="51"/>
      <c r="BZ456" s="51"/>
      <c r="CA456" s="51"/>
    </row>
    <row r="457" spans="1:79" s="52" customFormat="1" x14ac:dyDescent="0.25">
      <c r="A457" s="51"/>
      <c r="W457" s="51"/>
      <c r="X457" s="51"/>
      <c r="Y457" s="51"/>
      <c r="Z457" s="51"/>
      <c r="AA457" s="51"/>
      <c r="AB457" s="51"/>
      <c r="AC457" s="51"/>
      <c r="AD457" s="51"/>
      <c r="AE457" s="51"/>
      <c r="AF457" s="51"/>
      <c r="AG457" s="51"/>
      <c r="AH457" s="51"/>
      <c r="AI457" s="51"/>
      <c r="AJ457" s="51"/>
      <c r="AK457" s="51"/>
      <c r="AL457" s="51"/>
      <c r="AM457" s="51"/>
      <c r="AN457" s="51"/>
      <c r="AO457" s="51"/>
      <c r="AP457" s="51"/>
      <c r="AQ457" s="51"/>
      <c r="AR457" s="51"/>
      <c r="AS457" s="51"/>
      <c r="AT457" s="51"/>
      <c r="AU457" s="51"/>
      <c r="AV457" s="51"/>
      <c r="AW457" s="51"/>
      <c r="AX457" s="51"/>
      <c r="AY457" s="51"/>
      <c r="AZ457" s="51"/>
      <c r="BA457" s="51"/>
      <c r="BB457" s="51"/>
      <c r="BC457" s="51"/>
      <c r="BD457" s="51"/>
      <c r="BE457" s="51"/>
      <c r="BF457" s="51"/>
      <c r="BG457" s="51"/>
      <c r="BH457" s="51"/>
      <c r="BI457" s="51"/>
      <c r="BJ457" s="51"/>
      <c r="BK457" s="51"/>
      <c r="BL457" s="51"/>
      <c r="BM457" s="51"/>
      <c r="BN457" s="51"/>
      <c r="BO457" s="51"/>
      <c r="BP457" s="51"/>
      <c r="BQ457" s="51"/>
      <c r="BR457" s="51"/>
      <c r="BS457" s="51"/>
      <c r="BT457" s="51"/>
      <c r="BU457" s="51"/>
      <c r="BV457" s="51"/>
      <c r="BW457" s="51"/>
      <c r="BX457" s="51"/>
      <c r="BY457" s="51"/>
      <c r="BZ457" s="51"/>
      <c r="CA457" s="51"/>
    </row>
    <row r="458" spans="1:79" s="52" customFormat="1" x14ac:dyDescent="0.25">
      <c r="A458" s="51"/>
      <c r="W458" s="51"/>
      <c r="X458" s="51"/>
      <c r="Y458" s="51"/>
      <c r="Z458" s="51"/>
      <c r="AA458" s="51"/>
      <c r="AB458" s="51"/>
      <c r="AC458" s="51"/>
      <c r="AD458" s="51"/>
      <c r="AE458" s="51"/>
      <c r="AF458" s="51"/>
      <c r="AG458" s="51"/>
      <c r="AH458" s="51"/>
      <c r="AI458" s="51"/>
      <c r="AJ458" s="51"/>
      <c r="AK458" s="51"/>
      <c r="AL458" s="51"/>
      <c r="AM458" s="51"/>
      <c r="AN458" s="51"/>
      <c r="AO458" s="51"/>
      <c r="AP458" s="51"/>
      <c r="AQ458" s="51"/>
      <c r="AR458" s="51"/>
      <c r="AS458" s="51"/>
      <c r="AT458" s="51"/>
      <c r="AU458" s="51"/>
      <c r="AV458" s="51"/>
      <c r="AW458" s="51"/>
      <c r="AX458" s="51"/>
      <c r="AY458" s="51"/>
      <c r="AZ458" s="51"/>
      <c r="BA458" s="51"/>
      <c r="BB458" s="51"/>
      <c r="BC458" s="51"/>
      <c r="BD458" s="51"/>
      <c r="BE458" s="51"/>
      <c r="BF458" s="51"/>
      <c r="BG458" s="51"/>
      <c r="BH458" s="51"/>
      <c r="BI458" s="51"/>
      <c r="BJ458" s="51"/>
      <c r="BK458" s="51"/>
      <c r="BL458" s="51"/>
      <c r="BM458" s="51"/>
      <c r="BN458" s="51"/>
      <c r="BO458" s="51"/>
      <c r="BP458" s="51"/>
      <c r="BQ458" s="51"/>
      <c r="BR458" s="51"/>
      <c r="BS458" s="51"/>
      <c r="BT458" s="51"/>
      <c r="BU458" s="51"/>
      <c r="BV458" s="51"/>
      <c r="BW458" s="51"/>
      <c r="BX458" s="51"/>
      <c r="BY458" s="51"/>
      <c r="BZ458" s="51"/>
      <c r="CA458" s="51"/>
    </row>
    <row r="459" spans="1:79" s="52" customFormat="1" x14ac:dyDescent="0.25">
      <c r="A459" s="51"/>
      <c r="W459" s="51"/>
      <c r="X459" s="51"/>
      <c r="Y459" s="51"/>
      <c r="Z459" s="51"/>
      <c r="AA459" s="51"/>
      <c r="AB459" s="51"/>
      <c r="AC459" s="51"/>
      <c r="AD459" s="51"/>
      <c r="AE459" s="51"/>
      <c r="AF459" s="51"/>
      <c r="AG459" s="51"/>
      <c r="AH459" s="51"/>
      <c r="AI459" s="51"/>
      <c r="AJ459" s="51"/>
      <c r="AK459" s="51"/>
      <c r="AL459" s="51"/>
      <c r="AM459" s="51"/>
      <c r="AN459" s="51"/>
      <c r="AO459" s="51"/>
      <c r="AP459" s="51"/>
      <c r="AQ459" s="51"/>
      <c r="AR459" s="51"/>
      <c r="AS459" s="51"/>
      <c r="AT459" s="51"/>
      <c r="AU459" s="51"/>
      <c r="AV459" s="51"/>
      <c r="AW459" s="51"/>
      <c r="AX459" s="51"/>
      <c r="AY459" s="51"/>
      <c r="AZ459" s="51"/>
      <c r="BA459" s="51"/>
      <c r="BB459" s="51"/>
      <c r="BC459" s="51"/>
      <c r="BD459" s="51"/>
      <c r="BE459" s="51"/>
      <c r="BF459" s="51"/>
      <c r="BG459" s="51"/>
      <c r="BH459" s="51"/>
      <c r="BI459" s="51"/>
      <c r="BJ459" s="51"/>
      <c r="BK459" s="51"/>
      <c r="BL459" s="51"/>
      <c r="BM459" s="51"/>
      <c r="BN459" s="51"/>
      <c r="BO459" s="51"/>
      <c r="BP459" s="51"/>
      <c r="BQ459" s="51"/>
      <c r="BR459" s="51"/>
      <c r="BS459" s="51"/>
      <c r="BT459" s="51"/>
      <c r="BU459" s="51"/>
      <c r="BV459" s="51"/>
      <c r="BW459" s="51"/>
      <c r="BX459" s="51"/>
      <c r="BY459" s="51"/>
      <c r="BZ459" s="51"/>
      <c r="CA459" s="51"/>
    </row>
    <row r="460" spans="1:79" s="52" customFormat="1" x14ac:dyDescent="0.25">
      <c r="A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c r="AW460" s="51"/>
      <c r="AX460" s="51"/>
      <c r="AY460" s="51"/>
      <c r="AZ460" s="51"/>
      <c r="BA460" s="51"/>
      <c r="BB460" s="51"/>
      <c r="BC460" s="51"/>
      <c r="BD460" s="51"/>
      <c r="BE460" s="51"/>
      <c r="BF460" s="51"/>
      <c r="BG460" s="51"/>
      <c r="BH460" s="51"/>
      <c r="BI460" s="51"/>
      <c r="BJ460" s="51"/>
      <c r="BK460" s="51"/>
      <c r="BL460" s="51"/>
      <c r="BM460" s="51"/>
      <c r="BN460" s="51"/>
      <c r="BO460" s="51"/>
      <c r="BP460" s="51"/>
      <c r="BQ460" s="51"/>
      <c r="BR460" s="51"/>
      <c r="BS460" s="51"/>
      <c r="BT460" s="51"/>
      <c r="BU460" s="51"/>
      <c r="BV460" s="51"/>
      <c r="BW460" s="51"/>
      <c r="BX460" s="51"/>
      <c r="BY460" s="51"/>
      <c r="BZ460" s="51"/>
      <c r="CA460" s="51"/>
    </row>
    <row r="461" spans="1:79" s="52" customFormat="1" x14ac:dyDescent="0.25">
      <c r="A461" s="51"/>
      <c r="W461" s="51"/>
      <c r="X461" s="51"/>
      <c r="Y461" s="51"/>
      <c r="Z461" s="51"/>
      <c r="AA461" s="51"/>
      <c r="AB461" s="51"/>
      <c r="AC461" s="51"/>
      <c r="AD461" s="51"/>
      <c r="AE461" s="51"/>
      <c r="AF461" s="51"/>
      <c r="AG461" s="51"/>
      <c r="AH461" s="51"/>
      <c r="AI461" s="51"/>
      <c r="AJ461" s="51"/>
      <c r="AK461" s="51"/>
      <c r="AL461" s="51"/>
      <c r="AM461" s="51"/>
      <c r="AN461" s="51"/>
      <c r="AO461" s="51"/>
      <c r="AP461" s="51"/>
      <c r="AQ461" s="51"/>
      <c r="AR461" s="51"/>
      <c r="AS461" s="51"/>
      <c r="AT461" s="51"/>
      <c r="AU461" s="51"/>
      <c r="AV461" s="51"/>
      <c r="AW461" s="51"/>
      <c r="AX461" s="51"/>
      <c r="AY461" s="51"/>
      <c r="AZ461" s="51"/>
      <c r="BA461" s="51"/>
      <c r="BB461" s="51"/>
      <c r="BC461" s="51"/>
      <c r="BD461" s="51"/>
      <c r="BE461" s="51"/>
      <c r="BF461" s="51"/>
      <c r="BG461" s="51"/>
      <c r="BH461" s="51"/>
      <c r="BI461" s="51"/>
      <c r="BJ461" s="51"/>
      <c r="BK461" s="51"/>
      <c r="BL461" s="51"/>
      <c r="BM461" s="51"/>
      <c r="BN461" s="51"/>
      <c r="BO461" s="51"/>
      <c r="BP461" s="51"/>
      <c r="BQ461" s="51"/>
      <c r="BR461" s="51"/>
      <c r="BS461" s="51"/>
      <c r="BT461" s="51"/>
      <c r="BU461" s="51"/>
      <c r="BV461" s="51"/>
      <c r="BW461" s="51"/>
      <c r="BX461" s="51"/>
      <c r="BY461" s="51"/>
      <c r="BZ461" s="51"/>
      <c r="CA461" s="51"/>
    </row>
    <row r="462" spans="1:79" s="52" customFormat="1" x14ac:dyDescent="0.25">
      <c r="A462" s="51"/>
      <c r="W462" s="51"/>
      <c r="X462" s="51"/>
      <c r="Y462" s="51"/>
      <c r="Z462" s="51"/>
      <c r="AA462" s="51"/>
      <c r="AB462" s="51"/>
      <c r="AC462" s="51"/>
      <c r="AD462" s="51"/>
      <c r="AE462" s="51"/>
      <c r="AF462" s="51"/>
      <c r="AG462" s="51"/>
      <c r="AH462" s="51"/>
      <c r="AI462" s="51"/>
      <c r="AJ462" s="51"/>
      <c r="AK462" s="51"/>
      <c r="AL462" s="51"/>
      <c r="AM462" s="51"/>
      <c r="AN462" s="51"/>
      <c r="AO462" s="51"/>
      <c r="AP462" s="51"/>
      <c r="AQ462" s="51"/>
      <c r="AR462" s="51"/>
      <c r="AS462" s="51"/>
      <c r="AT462" s="51"/>
      <c r="AU462" s="51"/>
      <c r="AV462" s="51"/>
      <c r="AW462" s="51"/>
      <c r="AX462" s="51"/>
      <c r="AY462" s="51"/>
      <c r="AZ462" s="51"/>
      <c r="BA462" s="51"/>
      <c r="BB462" s="51"/>
      <c r="BC462" s="51"/>
      <c r="BD462" s="51"/>
      <c r="BE462" s="51"/>
      <c r="BF462" s="51"/>
      <c r="BG462" s="51"/>
      <c r="BH462" s="51"/>
      <c r="BI462" s="51"/>
      <c r="BJ462" s="51"/>
      <c r="BK462" s="51"/>
      <c r="BL462" s="51"/>
      <c r="BM462" s="51"/>
      <c r="BN462" s="51"/>
      <c r="BO462" s="51"/>
      <c r="BP462" s="51"/>
      <c r="BQ462" s="51"/>
      <c r="BR462" s="51"/>
      <c r="BS462" s="51"/>
      <c r="BT462" s="51"/>
      <c r="BU462" s="51"/>
      <c r="BV462" s="51"/>
      <c r="BW462" s="51"/>
      <c r="BX462" s="51"/>
      <c r="BY462" s="51"/>
      <c r="BZ462" s="51"/>
      <c r="CA462" s="51"/>
    </row>
    <row r="463" spans="1:79" s="52" customFormat="1" x14ac:dyDescent="0.25">
      <c r="A463" s="51"/>
      <c r="W463" s="51"/>
      <c r="X463" s="51"/>
      <c r="Y463" s="51"/>
      <c r="Z463" s="51"/>
      <c r="AA463" s="51"/>
      <c r="AB463" s="51"/>
      <c r="AC463" s="51"/>
      <c r="AD463" s="51"/>
      <c r="AE463" s="51"/>
      <c r="AF463" s="51"/>
      <c r="AG463" s="51"/>
      <c r="AH463" s="51"/>
      <c r="AI463" s="51"/>
      <c r="AJ463" s="51"/>
      <c r="AK463" s="51"/>
      <c r="AL463" s="51"/>
      <c r="AM463" s="51"/>
      <c r="AN463" s="51"/>
      <c r="AO463" s="51"/>
      <c r="AP463" s="51"/>
      <c r="AQ463" s="51"/>
      <c r="AR463" s="51"/>
      <c r="AS463" s="51"/>
      <c r="AT463" s="51"/>
      <c r="AU463" s="51"/>
      <c r="AV463" s="51"/>
      <c r="AW463" s="51"/>
      <c r="AX463" s="51"/>
      <c r="AY463" s="51"/>
      <c r="AZ463" s="51"/>
      <c r="BA463" s="51"/>
      <c r="BB463" s="51"/>
      <c r="BC463" s="51"/>
      <c r="BD463" s="51"/>
      <c r="BE463" s="51"/>
      <c r="BF463" s="51"/>
      <c r="BG463" s="51"/>
      <c r="BH463" s="51"/>
      <c r="BI463" s="51"/>
      <c r="BJ463" s="51"/>
      <c r="BK463" s="51"/>
      <c r="BL463" s="51"/>
      <c r="BM463" s="51"/>
      <c r="BN463" s="51"/>
      <c r="BO463" s="51"/>
      <c r="BP463" s="51"/>
      <c r="BQ463" s="51"/>
      <c r="BR463" s="51"/>
      <c r="BS463" s="51"/>
      <c r="BT463" s="51"/>
      <c r="BU463" s="51"/>
      <c r="BV463" s="51"/>
      <c r="BW463" s="51"/>
      <c r="BX463" s="51"/>
      <c r="BY463" s="51"/>
      <c r="BZ463" s="51"/>
      <c r="CA463" s="51"/>
    </row>
    <row r="464" spans="1:79" s="52" customFormat="1" x14ac:dyDescent="0.25">
      <c r="A464" s="51"/>
      <c r="W464" s="51"/>
      <c r="X464" s="51"/>
      <c r="Y464" s="51"/>
      <c r="Z464" s="51"/>
      <c r="AA464" s="51"/>
      <c r="AB464" s="51"/>
      <c r="AC464" s="51"/>
      <c r="AD464" s="51"/>
      <c r="AE464" s="51"/>
      <c r="AF464" s="51"/>
      <c r="AG464" s="51"/>
      <c r="AH464" s="51"/>
      <c r="AI464" s="51"/>
      <c r="AJ464" s="51"/>
      <c r="AK464" s="51"/>
      <c r="AL464" s="51"/>
      <c r="AM464" s="51"/>
      <c r="AN464" s="51"/>
      <c r="AO464" s="51"/>
      <c r="AP464" s="51"/>
      <c r="AQ464" s="51"/>
      <c r="AR464" s="51"/>
      <c r="AS464" s="51"/>
      <c r="AT464" s="51"/>
      <c r="AU464" s="51"/>
      <c r="AV464" s="51"/>
      <c r="AW464" s="51"/>
      <c r="AX464" s="51"/>
      <c r="AY464" s="51"/>
      <c r="AZ464" s="51"/>
      <c r="BA464" s="51"/>
      <c r="BB464" s="51"/>
      <c r="BC464" s="51"/>
      <c r="BD464" s="51"/>
      <c r="BE464" s="51"/>
      <c r="BF464" s="51"/>
      <c r="BG464" s="51"/>
      <c r="BH464" s="51"/>
      <c r="BI464" s="51"/>
      <c r="BJ464" s="51"/>
      <c r="BK464" s="51"/>
      <c r="BL464" s="51"/>
      <c r="BM464" s="51"/>
      <c r="BN464" s="51"/>
      <c r="BO464" s="51"/>
      <c r="BP464" s="51"/>
      <c r="BQ464" s="51"/>
      <c r="BR464" s="51"/>
      <c r="BS464" s="51"/>
      <c r="BT464" s="51"/>
      <c r="BU464" s="51"/>
      <c r="BV464" s="51"/>
      <c r="BW464" s="51"/>
      <c r="BX464" s="51"/>
      <c r="BY464" s="51"/>
      <c r="BZ464" s="51"/>
      <c r="CA464" s="51"/>
    </row>
    <row r="465" spans="1:79" s="52" customFormat="1" x14ac:dyDescent="0.25">
      <c r="A465" s="51"/>
      <c r="W465" s="51"/>
      <c r="X465" s="51"/>
      <c r="Y465" s="51"/>
      <c r="Z465" s="51"/>
      <c r="AA465" s="51"/>
      <c r="AB465" s="51"/>
      <c r="AC465" s="51"/>
      <c r="AD465" s="51"/>
      <c r="AE465" s="51"/>
      <c r="AF465" s="51"/>
      <c r="AG465" s="51"/>
      <c r="AH465" s="51"/>
      <c r="AI465" s="51"/>
      <c r="AJ465" s="51"/>
      <c r="AK465" s="51"/>
      <c r="AL465" s="51"/>
      <c r="AM465" s="51"/>
      <c r="AN465" s="51"/>
      <c r="AO465" s="51"/>
      <c r="AP465" s="51"/>
      <c r="AQ465" s="51"/>
      <c r="AR465" s="51"/>
      <c r="AS465" s="51"/>
      <c r="AT465" s="51"/>
      <c r="AU465" s="51"/>
      <c r="AV465" s="51"/>
      <c r="AW465" s="51"/>
      <c r="AX465" s="51"/>
      <c r="AY465" s="51"/>
      <c r="AZ465" s="51"/>
      <c r="BA465" s="51"/>
      <c r="BB465" s="51"/>
      <c r="BC465" s="51"/>
      <c r="BD465" s="51"/>
      <c r="BE465" s="51"/>
      <c r="BF465" s="51"/>
      <c r="BG465" s="51"/>
      <c r="BH465" s="51"/>
      <c r="BI465" s="51"/>
      <c r="BJ465" s="51"/>
      <c r="BK465" s="51"/>
      <c r="BL465" s="51"/>
      <c r="BM465" s="51"/>
      <c r="BN465" s="51"/>
      <c r="BO465" s="51"/>
      <c r="BP465" s="51"/>
      <c r="BQ465" s="51"/>
      <c r="BR465" s="51"/>
      <c r="BS465" s="51"/>
      <c r="BT465" s="51"/>
      <c r="BU465" s="51"/>
      <c r="BV465" s="51"/>
      <c r="BW465" s="51"/>
      <c r="BX465" s="51"/>
      <c r="BY465" s="51"/>
      <c r="BZ465" s="51"/>
      <c r="CA465" s="51"/>
    </row>
    <row r="466" spans="1:79" s="52" customFormat="1" x14ac:dyDescent="0.25">
      <c r="A466" s="51"/>
      <c r="W466" s="51"/>
      <c r="X466" s="51"/>
      <c r="Y466" s="51"/>
      <c r="Z466" s="51"/>
      <c r="AA466" s="51"/>
      <c r="AB466" s="51"/>
      <c r="AC466" s="51"/>
      <c r="AD466" s="51"/>
      <c r="AE466" s="51"/>
      <c r="AF466" s="51"/>
      <c r="AG466" s="51"/>
      <c r="AH466" s="51"/>
      <c r="AI466" s="51"/>
      <c r="AJ466" s="51"/>
      <c r="AK466" s="51"/>
      <c r="AL466" s="51"/>
      <c r="AM466" s="51"/>
      <c r="AN466" s="51"/>
      <c r="AO466" s="51"/>
      <c r="AP466" s="51"/>
      <c r="AQ466" s="51"/>
      <c r="AR466" s="51"/>
      <c r="AS466" s="51"/>
      <c r="AT466" s="51"/>
      <c r="AU466" s="51"/>
      <c r="AV466" s="51"/>
      <c r="AW466" s="51"/>
      <c r="AX466" s="51"/>
      <c r="AY466" s="51"/>
      <c r="AZ466" s="51"/>
      <c r="BA466" s="51"/>
      <c r="BB466" s="51"/>
      <c r="BC466" s="51"/>
      <c r="BD466" s="51"/>
      <c r="BE466" s="51"/>
      <c r="BF466" s="51"/>
      <c r="BG466" s="51"/>
      <c r="BH466" s="51"/>
      <c r="BI466" s="51"/>
      <c r="BJ466" s="51"/>
      <c r="BK466" s="51"/>
      <c r="BL466" s="51"/>
      <c r="BM466" s="51"/>
      <c r="BN466" s="51"/>
      <c r="BO466" s="51"/>
      <c r="BP466" s="51"/>
      <c r="BQ466" s="51"/>
      <c r="BR466" s="51"/>
      <c r="BS466" s="51"/>
      <c r="BT466" s="51"/>
      <c r="BU466" s="51"/>
      <c r="BV466" s="51"/>
      <c r="BW466" s="51"/>
      <c r="BX466" s="51"/>
      <c r="BY466" s="51"/>
      <c r="BZ466" s="51"/>
      <c r="CA466" s="51"/>
    </row>
    <row r="467" spans="1:79" s="52" customFormat="1" x14ac:dyDescent="0.25">
      <c r="A467" s="51"/>
      <c r="W467" s="51"/>
      <c r="X467" s="51"/>
      <c r="Y467" s="51"/>
      <c r="Z467" s="51"/>
      <c r="AA467" s="51"/>
      <c r="AB467" s="51"/>
      <c r="AC467" s="51"/>
      <c r="AD467" s="51"/>
      <c r="AE467" s="51"/>
      <c r="AF467" s="51"/>
      <c r="AG467" s="51"/>
      <c r="AH467" s="51"/>
      <c r="AI467" s="51"/>
      <c r="AJ467" s="51"/>
      <c r="AK467" s="51"/>
      <c r="AL467" s="51"/>
      <c r="AM467" s="51"/>
      <c r="AN467" s="51"/>
      <c r="AO467" s="51"/>
      <c r="AP467" s="51"/>
      <c r="AQ467" s="51"/>
      <c r="AR467" s="51"/>
      <c r="AS467" s="51"/>
      <c r="AT467" s="51"/>
      <c r="AU467" s="51"/>
      <c r="AV467" s="51"/>
      <c r="AW467" s="51"/>
      <c r="AX467" s="51"/>
      <c r="AY467" s="51"/>
      <c r="AZ467" s="51"/>
      <c r="BA467" s="51"/>
      <c r="BB467" s="51"/>
      <c r="BC467" s="51"/>
      <c r="BD467" s="51"/>
      <c r="BE467" s="51"/>
      <c r="BF467" s="51"/>
      <c r="BG467" s="51"/>
      <c r="BH467" s="51"/>
      <c r="BI467" s="51"/>
      <c r="BJ467" s="51"/>
      <c r="BK467" s="51"/>
      <c r="BL467" s="51"/>
      <c r="BM467" s="51"/>
      <c r="BN467" s="51"/>
      <c r="BO467" s="51"/>
      <c r="BP467" s="51"/>
      <c r="BQ467" s="51"/>
      <c r="BR467" s="51"/>
      <c r="BS467" s="51"/>
      <c r="BT467" s="51"/>
      <c r="BU467" s="51"/>
      <c r="BV467" s="51"/>
      <c r="BW467" s="51"/>
      <c r="BX467" s="51"/>
      <c r="BY467" s="51"/>
      <c r="BZ467" s="51"/>
      <c r="CA467" s="51"/>
    </row>
    <row r="468" spans="1:79" s="52" customFormat="1" x14ac:dyDescent="0.25">
      <c r="A468" s="51"/>
      <c r="W468" s="51"/>
      <c r="X468" s="51"/>
      <c r="Y468" s="51"/>
      <c r="Z468" s="51"/>
      <c r="AA468" s="51"/>
      <c r="AB468" s="51"/>
      <c r="AC468" s="51"/>
      <c r="AD468" s="51"/>
      <c r="AE468" s="51"/>
      <c r="AF468" s="51"/>
      <c r="AG468" s="51"/>
      <c r="AH468" s="51"/>
      <c r="AI468" s="51"/>
      <c r="AJ468" s="51"/>
      <c r="AK468" s="51"/>
      <c r="AL468" s="51"/>
      <c r="AM468" s="51"/>
      <c r="AN468" s="51"/>
      <c r="AO468" s="51"/>
      <c r="AP468" s="51"/>
      <c r="AQ468" s="51"/>
      <c r="AR468" s="51"/>
      <c r="AS468" s="51"/>
      <c r="AT468" s="51"/>
      <c r="AU468" s="51"/>
      <c r="AV468" s="51"/>
      <c r="AW468" s="51"/>
      <c r="AX468" s="51"/>
      <c r="AY468" s="51"/>
      <c r="AZ468" s="51"/>
      <c r="BA468" s="51"/>
      <c r="BB468" s="51"/>
      <c r="BC468" s="51"/>
      <c r="BD468" s="51"/>
      <c r="BE468" s="51"/>
      <c r="BF468" s="51"/>
      <c r="BG468" s="51"/>
      <c r="BH468" s="51"/>
      <c r="BI468" s="51"/>
      <c r="BJ468" s="51"/>
      <c r="BK468" s="51"/>
      <c r="BL468" s="51"/>
      <c r="BM468" s="51"/>
      <c r="BN468" s="51"/>
      <c r="BO468" s="51"/>
      <c r="BP468" s="51"/>
      <c r="BQ468" s="51"/>
      <c r="BR468" s="51"/>
      <c r="BS468" s="51"/>
      <c r="BT468" s="51"/>
      <c r="BU468" s="51"/>
      <c r="BV468" s="51"/>
      <c r="BW468" s="51"/>
      <c r="BX468" s="51"/>
      <c r="BY468" s="51"/>
      <c r="BZ468" s="51"/>
      <c r="CA468" s="51"/>
    </row>
    <row r="469" spans="1:79" s="52" customFormat="1" x14ac:dyDescent="0.25">
      <c r="A469" s="51"/>
      <c r="W469" s="51"/>
      <c r="X469" s="51"/>
      <c r="Y469" s="51"/>
      <c r="Z469" s="51"/>
      <c r="AA469" s="51"/>
      <c r="AB469" s="51"/>
      <c r="AC469" s="51"/>
      <c r="AD469" s="51"/>
      <c r="AE469" s="51"/>
      <c r="AF469" s="51"/>
      <c r="AG469" s="51"/>
      <c r="AH469" s="51"/>
      <c r="AI469" s="51"/>
      <c r="AJ469" s="51"/>
      <c r="AK469" s="51"/>
      <c r="AL469" s="51"/>
      <c r="AM469" s="51"/>
      <c r="AN469" s="51"/>
      <c r="AO469" s="51"/>
      <c r="AP469" s="51"/>
      <c r="AQ469" s="51"/>
      <c r="AR469" s="51"/>
      <c r="AS469" s="51"/>
      <c r="AT469" s="51"/>
      <c r="AU469" s="51"/>
      <c r="AV469" s="51"/>
      <c r="AW469" s="51"/>
      <c r="AX469" s="51"/>
      <c r="AY469" s="51"/>
      <c r="AZ469" s="51"/>
      <c r="BA469" s="51"/>
      <c r="BB469" s="51"/>
      <c r="BC469" s="51"/>
      <c r="BD469" s="51"/>
      <c r="BE469" s="51"/>
      <c r="BF469" s="51"/>
      <c r="BG469" s="51"/>
      <c r="BH469" s="51"/>
      <c r="BI469" s="51"/>
      <c r="BJ469" s="51"/>
      <c r="BK469" s="51"/>
      <c r="BL469" s="51"/>
      <c r="BM469" s="51"/>
      <c r="BN469" s="51"/>
      <c r="BO469" s="51"/>
      <c r="BP469" s="51"/>
      <c r="BQ469" s="51"/>
      <c r="BR469" s="51"/>
      <c r="BS469" s="51"/>
      <c r="BT469" s="51"/>
      <c r="BU469" s="51"/>
      <c r="BV469" s="51"/>
      <c r="BW469" s="51"/>
      <c r="BX469" s="51"/>
      <c r="BY469" s="51"/>
      <c r="BZ469" s="51"/>
      <c r="CA469" s="51"/>
    </row>
    <row r="470" spans="1:79" s="52" customFormat="1" x14ac:dyDescent="0.25">
      <c r="A470" s="51"/>
      <c r="W470" s="51"/>
      <c r="X470" s="51"/>
      <c r="Y470" s="51"/>
      <c r="Z470" s="51"/>
      <c r="AA470" s="51"/>
      <c r="AB470" s="51"/>
      <c r="AC470" s="51"/>
      <c r="AD470" s="51"/>
      <c r="AE470" s="51"/>
      <c r="AF470" s="51"/>
      <c r="AG470" s="51"/>
      <c r="AH470" s="51"/>
      <c r="AI470" s="51"/>
      <c r="AJ470" s="51"/>
      <c r="AK470" s="51"/>
      <c r="AL470" s="51"/>
      <c r="AM470" s="51"/>
      <c r="AN470" s="51"/>
      <c r="AO470" s="51"/>
      <c r="AP470" s="51"/>
      <c r="AQ470" s="51"/>
      <c r="AR470" s="51"/>
      <c r="AS470" s="51"/>
      <c r="AT470" s="51"/>
      <c r="AU470" s="51"/>
      <c r="AV470" s="51"/>
      <c r="AW470" s="51"/>
      <c r="AX470" s="51"/>
      <c r="AY470" s="51"/>
      <c r="AZ470" s="51"/>
      <c r="BA470" s="51"/>
      <c r="BB470" s="51"/>
      <c r="BC470" s="51"/>
      <c r="BD470" s="51"/>
      <c r="BE470" s="51"/>
      <c r="BF470" s="51"/>
      <c r="BG470" s="51"/>
      <c r="BH470" s="51"/>
      <c r="BI470" s="51"/>
      <c r="BJ470" s="51"/>
      <c r="BK470" s="51"/>
      <c r="BL470" s="51"/>
      <c r="BM470" s="51"/>
      <c r="BN470" s="51"/>
      <c r="BO470" s="51"/>
      <c r="BP470" s="51"/>
      <c r="BQ470" s="51"/>
      <c r="BR470" s="51"/>
      <c r="BS470" s="51"/>
      <c r="BT470" s="51"/>
      <c r="BU470" s="51"/>
      <c r="BV470" s="51"/>
      <c r="BW470" s="51"/>
      <c r="BX470" s="51"/>
      <c r="BY470" s="51"/>
      <c r="BZ470" s="51"/>
      <c r="CA470" s="51"/>
    </row>
    <row r="471" spans="1:79" s="52" customFormat="1" x14ac:dyDescent="0.25">
      <c r="A471" s="51"/>
      <c r="W471" s="51"/>
      <c r="X471" s="51"/>
      <c r="Y471" s="51"/>
      <c r="Z471" s="51"/>
      <c r="AA471" s="51"/>
      <c r="AB471" s="51"/>
      <c r="AC471" s="51"/>
      <c r="AD471" s="51"/>
      <c r="AE471" s="51"/>
      <c r="AF471" s="51"/>
      <c r="AG471" s="51"/>
      <c r="AH471" s="51"/>
      <c r="AI471" s="51"/>
      <c r="AJ471" s="51"/>
      <c r="AK471" s="51"/>
      <c r="AL471" s="51"/>
      <c r="AM471" s="51"/>
      <c r="AN471" s="51"/>
      <c r="AO471" s="51"/>
      <c r="AP471" s="51"/>
      <c r="AQ471" s="51"/>
      <c r="AR471" s="51"/>
      <c r="AS471" s="51"/>
      <c r="AT471" s="51"/>
      <c r="AU471" s="51"/>
      <c r="AV471" s="51"/>
      <c r="AW471" s="51"/>
      <c r="AX471" s="51"/>
      <c r="AY471" s="51"/>
      <c r="AZ471" s="51"/>
      <c r="BA471" s="51"/>
      <c r="BB471" s="51"/>
      <c r="BC471" s="51"/>
      <c r="BD471" s="51"/>
      <c r="BE471" s="51"/>
      <c r="BF471" s="51"/>
      <c r="BG471" s="51"/>
      <c r="BH471" s="51"/>
      <c r="BI471" s="51"/>
      <c r="BJ471" s="51"/>
      <c r="BK471" s="51"/>
      <c r="BL471" s="51"/>
      <c r="BM471" s="51"/>
      <c r="BN471" s="51"/>
      <c r="BO471" s="51"/>
      <c r="BP471" s="51"/>
      <c r="BQ471" s="51"/>
      <c r="BR471" s="51"/>
      <c r="BS471" s="51"/>
      <c r="BT471" s="51"/>
      <c r="BU471" s="51"/>
      <c r="BV471" s="51"/>
      <c r="BW471" s="51"/>
      <c r="BX471" s="51"/>
      <c r="BY471" s="51"/>
      <c r="BZ471" s="51"/>
      <c r="CA471" s="51"/>
    </row>
    <row r="472" spans="1:79" s="52" customFormat="1" x14ac:dyDescent="0.25">
      <c r="A472" s="51"/>
      <c r="W472" s="51"/>
      <c r="X472" s="51"/>
      <c r="Y472" s="51"/>
      <c r="Z472" s="51"/>
      <c r="AA472" s="51"/>
      <c r="AB472" s="51"/>
      <c r="AC472" s="51"/>
      <c r="AD472" s="51"/>
      <c r="AE472" s="51"/>
      <c r="AF472" s="51"/>
      <c r="AG472" s="51"/>
      <c r="AH472" s="51"/>
      <c r="AI472" s="51"/>
      <c r="AJ472" s="51"/>
      <c r="AK472" s="51"/>
      <c r="AL472" s="51"/>
      <c r="AM472" s="51"/>
      <c r="AN472" s="51"/>
      <c r="AO472" s="51"/>
      <c r="AP472" s="51"/>
      <c r="AQ472" s="51"/>
      <c r="AR472" s="51"/>
      <c r="AS472" s="51"/>
      <c r="AT472" s="51"/>
      <c r="AU472" s="51"/>
      <c r="AV472" s="51"/>
      <c r="AW472" s="51"/>
      <c r="AX472" s="51"/>
      <c r="AY472" s="51"/>
      <c r="AZ472" s="51"/>
      <c r="BA472" s="51"/>
      <c r="BB472" s="51"/>
      <c r="BC472" s="51"/>
      <c r="BD472" s="51"/>
      <c r="BE472" s="51"/>
      <c r="BF472" s="51"/>
      <c r="BG472" s="51"/>
      <c r="BH472" s="51"/>
      <c r="BI472" s="51"/>
      <c r="BJ472" s="51"/>
      <c r="BK472" s="51"/>
      <c r="BL472" s="51"/>
      <c r="BM472" s="51"/>
      <c r="BN472" s="51"/>
      <c r="BO472" s="51"/>
      <c r="BP472" s="51"/>
      <c r="BQ472" s="51"/>
      <c r="BR472" s="51"/>
      <c r="BS472" s="51"/>
      <c r="BT472" s="51"/>
      <c r="BU472" s="51"/>
      <c r="BV472" s="51"/>
      <c r="BW472" s="51"/>
      <c r="BX472" s="51"/>
      <c r="BY472" s="51"/>
      <c r="BZ472" s="51"/>
      <c r="CA472" s="51"/>
    </row>
    <row r="473" spans="1:79" s="52" customFormat="1" x14ac:dyDescent="0.25">
      <c r="A473" s="51"/>
      <c r="W473" s="51"/>
      <c r="X473" s="51"/>
      <c r="Y473" s="51"/>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c r="AW473" s="51"/>
      <c r="AX473" s="51"/>
      <c r="AY473" s="51"/>
      <c r="AZ473" s="51"/>
      <c r="BA473" s="51"/>
      <c r="BB473" s="51"/>
      <c r="BC473" s="51"/>
      <c r="BD473" s="51"/>
      <c r="BE473" s="51"/>
      <c r="BF473" s="51"/>
      <c r="BG473" s="51"/>
      <c r="BH473" s="51"/>
      <c r="BI473" s="51"/>
      <c r="BJ473" s="51"/>
      <c r="BK473" s="51"/>
      <c r="BL473" s="51"/>
      <c r="BM473" s="51"/>
      <c r="BN473" s="51"/>
      <c r="BO473" s="51"/>
      <c r="BP473" s="51"/>
      <c r="BQ473" s="51"/>
      <c r="BR473" s="51"/>
      <c r="BS473" s="51"/>
      <c r="BT473" s="51"/>
      <c r="BU473" s="51"/>
      <c r="BV473" s="51"/>
      <c r="BW473" s="51"/>
      <c r="BX473" s="51"/>
      <c r="BY473" s="51"/>
      <c r="BZ473" s="51"/>
      <c r="CA473" s="51"/>
    </row>
    <row r="474" spans="1:79" s="52" customFormat="1" x14ac:dyDescent="0.25">
      <c r="A474" s="51"/>
      <c r="W474" s="51"/>
      <c r="X474" s="51"/>
      <c r="Y474" s="51"/>
      <c r="Z474" s="51"/>
      <c r="AA474" s="51"/>
      <c r="AB474" s="51"/>
      <c r="AC474" s="51"/>
      <c r="AD474" s="51"/>
      <c r="AE474" s="51"/>
      <c r="AF474" s="51"/>
      <c r="AG474" s="51"/>
      <c r="AH474" s="51"/>
      <c r="AI474" s="51"/>
      <c r="AJ474" s="51"/>
      <c r="AK474" s="51"/>
      <c r="AL474" s="51"/>
      <c r="AM474" s="51"/>
      <c r="AN474" s="51"/>
      <c r="AO474" s="51"/>
      <c r="AP474" s="51"/>
      <c r="AQ474" s="51"/>
      <c r="AR474" s="51"/>
      <c r="AS474" s="51"/>
      <c r="AT474" s="51"/>
      <c r="AU474" s="51"/>
      <c r="AV474" s="51"/>
      <c r="AW474" s="51"/>
      <c r="AX474" s="51"/>
      <c r="AY474" s="51"/>
      <c r="AZ474" s="51"/>
      <c r="BA474" s="51"/>
      <c r="BB474" s="51"/>
      <c r="BC474" s="51"/>
      <c r="BD474" s="51"/>
      <c r="BE474" s="51"/>
      <c r="BF474" s="51"/>
      <c r="BG474" s="51"/>
      <c r="BH474" s="51"/>
      <c r="BI474" s="51"/>
      <c r="BJ474" s="51"/>
      <c r="BK474" s="51"/>
      <c r="BL474" s="51"/>
      <c r="BM474" s="51"/>
      <c r="BN474" s="51"/>
      <c r="BO474" s="51"/>
      <c r="BP474" s="51"/>
      <c r="BQ474" s="51"/>
      <c r="BR474" s="51"/>
      <c r="BS474" s="51"/>
      <c r="BT474" s="51"/>
      <c r="BU474" s="51"/>
      <c r="BV474" s="51"/>
      <c r="BW474" s="51"/>
      <c r="BX474" s="51"/>
      <c r="BY474" s="51"/>
      <c r="BZ474" s="51"/>
      <c r="CA474" s="51"/>
    </row>
    <row r="475" spans="1:79" s="52" customFormat="1" x14ac:dyDescent="0.25">
      <c r="A475" s="51"/>
      <c r="W475" s="51"/>
      <c r="X475" s="51"/>
      <c r="Y475" s="51"/>
      <c r="Z475" s="51"/>
      <c r="AA475" s="51"/>
      <c r="AB475" s="51"/>
      <c r="AC475" s="51"/>
      <c r="AD475" s="51"/>
      <c r="AE475" s="51"/>
      <c r="AF475" s="51"/>
      <c r="AG475" s="51"/>
      <c r="AH475" s="51"/>
      <c r="AI475" s="51"/>
      <c r="AJ475" s="51"/>
      <c r="AK475" s="51"/>
      <c r="AL475" s="51"/>
      <c r="AM475" s="51"/>
      <c r="AN475" s="51"/>
      <c r="AO475" s="51"/>
      <c r="AP475" s="51"/>
      <c r="AQ475" s="51"/>
      <c r="AR475" s="51"/>
      <c r="AS475" s="51"/>
      <c r="AT475" s="51"/>
      <c r="AU475" s="51"/>
      <c r="AV475" s="51"/>
      <c r="AW475" s="51"/>
      <c r="AX475" s="51"/>
      <c r="AY475" s="51"/>
      <c r="AZ475" s="51"/>
      <c r="BA475" s="51"/>
      <c r="BB475" s="51"/>
      <c r="BC475" s="51"/>
      <c r="BD475" s="51"/>
      <c r="BE475" s="51"/>
      <c r="BF475" s="51"/>
      <c r="BG475" s="51"/>
      <c r="BH475" s="51"/>
      <c r="BI475" s="51"/>
      <c r="BJ475" s="51"/>
      <c r="BK475" s="51"/>
      <c r="BL475" s="51"/>
      <c r="BM475" s="51"/>
      <c r="BN475" s="51"/>
      <c r="BO475" s="51"/>
      <c r="BP475" s="51"/>
      <c r="BQ475" s="51"/>
      <c r="BR475" s="51"/>
      <c r="BS475" s="51"/>
      <c r="BT475" s="51"/>
      <c r="BU475" s="51"/>
      <c r="BV475" s="51"/>
      <c r="BW475" s="51"/>
      <c r="BX475" s="51"/>
      <c r="BY475" s="51"/>
      <c r="BZ475" s="51"/>
      <c r="CA475" s="51"/>
    </row>
    <row r="476" spans="1:79" s="52" customFormat="1" x14ac:dyDescent="0.25">
      <c r="A476" s="51"/>
      <c r="W476" s="51"/>
      <c r="X476" s="51"/>
      <c r="Y476" s="51"/>
      <c r="Z476" s="51"/>
      <c r="AA476" s="51"/>
      <c r="AB476" s="51"/>
      <c r="AC476" s="51"/>
      <c r="AD476" s="51"/>
      <c r="AE476" s="51"/>
      <c r="AF476" s="51"/>
      <c r="AG476" s="51"/>
      <c r="AH476" s="51"/>
      <c r="AI476" s="51"/>
      <c r="AJ476" s="51"/>
      <c r="AK476" s="51"/>
      <c r="AL476" s="51"/>
      <c r="AM476" s="51"/>
      <c r="AN476" s="51"/>
      <c r="AO476" s="51"/>
      <c r="AP476" s="51"/>
      <c r="AQ476" s="51"/>
      <c r="AR476" s="51"/>
      <c r="AS476" s="51"/>
      <c r="AT476" s="51"/>
      <c r="AU476" s="51"/>
      <c r="AV476" s="51"/>
      <c r="AW476" s="51"/>
      <c r="AX476" s="51"/>
      <c r="AY476" s="51"/>
      <c r="AZ476" s="51"/>
      <c r="BA476" s="51"/>
      <c r="BB476" s="51"/>
      <c r="BC476" s="51"/>
      <c r="BD476" s="51"/>
      <c r="BE476" s="51"/>
      <c r="BF476" s="51"/>
      <c r="BG476" s="51"/>
      <c r="BH476" s="51"/>
      <c r="BI476" s="51"/>
      <c r="BJ476" s="51"/>
      <c r="BK476" s="51"/>
      <c r="BL476" s="51"/>
      <c r="BM476" s="51"/>
      <c r="BN476" s="51"/>
      <c r="BO476" s="51"/>
      <c r="BP476" s="51"/>
      <c r="BQ476" s="51"/>
      <c r="BR476" s="51"/>
      <c r="BS476" s="51"/>
      <c r="BT476" s="51"/>
      <c r="BU476" s="51"/>
      <c r="BV476" s="51"/>
      <c r="BW476" s="51"/>
      <c r="BX476" s="51"/>
      <c r="BY476" s="51"/>
      <c r="BZ476" s="51"/>
      <c r="CA476" s="51"/>
    </row>
    <row r="477" spans="1:79" s="52" customFormat="1" x14ac:dyDescent="0.25">
      <c r="A477" s="51"/>
      <c r="W477" s="51"/>
      <c r="X477" s="51"/>
      <c r="Y477" s="51"/>
      <c r="Z477" s="51"/>
      <c r="AA477" s="51"/>
      <c r="AB477" s="51"/>
      <c r="AC477" s="51"/>
      <c r="AD477" s="51"/>
      <c r="AE477" s="51"/>
      <c r="AF477" s="51"/>
      <c r="AG477" s="51"/>
      <c r="AH477" s="51"/>
      <c r="AI477" s="51"/>
      <c r="AJ477" s="51"/>
      <c r="AK477" s="51"/>
      <c r="AL477" s="51"/>
      <c r="AM477" s="51"/>
      <c r="AN477" s="51"/>
      <c r="AO477" s="51"/>
      <c r="AP477" s="51"/>
      <c r="AQ477" s="51"/>
      <c r="AR477" s="51"/>
      <c r="AS477" s="51"/>
      <c r="AT477" s="51"/>
      <c r="AU477" s="51"/>
      <c r="AV477" s="51"/>
      <c r="AW477" s="51"/>
      <c r="AX477" s="51"/>
      <c r="AY477" s="51"/>
      <c r="AZ477" s="51"/>
      <c r="BA477" s="51"/>
      <c r="BB477" s="51"/>
      <c r="BC477" s="51"/>
      <c r="BD477" s="51"/>
      <c r="BE477" s="51"/>
      <c r="BF477" s="51"/>
      <c r="BG477" s="51"/>
      <c r="BH477" s="51"/>
      <c r="BI477" s="51"/>
      <c r="BJ477" s="51"/>
      <c r="BK477" s="51"/>
      <c r="BL477" s="51"/>
      <c r="BM477" s="51"/>
      <c r="BN477" s="51"/>
      <c r="BO477" s="51"/>
      <c r="BP477" s="51"/>
      <c r="BQ477" s="51"/>
      <c r="BR477" s="51"/>
      <c r="BS477" s="51"/>
      <c r="BT477" s="51"/>
      <c r="BU477" s="51"/>
      <c r="BV477" s="51"/>
      <c r="BW477" s="51"/>
      <c r="BX477" s="51"/>
      <c r="BY477" s="51"/>
      <c r="BZ477" s="51"/>
      <c r="CA477" s="51"/>
    </row>
    <row r="478" spans="1:79" s="52" customFormat="1" x14ac:dyDescent="0.25">
      <c r="A478" s="51"/>
      <c r="W478" s="51"/>
      <c r="X478" s="51"/>
      <c r="Y478" s="51"/>
      <c r="Z478" s="51"/>
      <c r="AA478" s="51"/>
      <c r="AB478" s="51"/>
      <c r="AC478" s="51"/>
      <c r="AD478" s="51"/>
      <c r="AE478" s="51"/>
      <c r="AF478" s="51"/>
      <c r="AG478" s="51"/>
      <c r="AH478" s="51"/>
      <c r="AI478" s="51"/>
      <c r="AJ478" s="51"/>
      <c r="AK478" s="51"/>
      <c r="AL478" s="51"/>
      <c r="AM478" s="51"/>
      <c r="AN478" s="51"/>
      <c r="AO478" s="51"/>
      <c r="AP478" s="51"/>
      <c r="AQ478" s="51"/>
      <c r="AR478" s="51"/>
      <c r="AS478" s="51"/>
      <c r="AT478" s="51"/>
      <c r="AU478" s="51"/>
      <c r="AV478" s="51"/>
      <c r="AW478" s="51"/>
      <c r="AX478" s="51"/>
      <c r="AY478" s="51"/>
      <c r="AZ478" s="51"/>
      <c r="BA478" s="51"/>
      <c r="BB478" s="51"/>
      <c r="BC478" s="51"/>
      <c r="BD478" s="51"/>
      <c r="BE478" s="51"/>
      <c r="BF478" s="51"/>
      <c r="BG478" s="51"/>
      <c r="BH478" s="51"/>
      <c r="BI478" s="51"/>
      <c r="BJ478" s="51"/>
      <c r="BK478" s="51"/>
      <c r="BL478" s="51"/>
      <c r="BM478" s="51"/>
      <c r="BN478" s="51"/>
      <c r="BO478" s="51"/>
      <c r="BP478" s="51"/>
      <c r="BQ478" s="51"/>
      <c r="BR478" s="51"/>
      <c r="BS478" s="51"/>
      <c r="BT478" s="51"/>
      <c r="BU478" s="51"/>
      <c r="BV478" s="51"/>
      <c r="BW478" s="51"/>
      <c r="BX478" s="51"/>
      <c r="BY478" s="51"/>
      <c r="BZ478" s="51"/>
      <c r="CA478" s="51"/>
    </row>
    <row r="479" spans="1:79" s="52" customFormat="1" x14ac:dyDescent="0.25">
      <c r="A479" s="51"/>
      <c r="W479" s="51"/>
      <c r="X479" s="51"/>
      <c r="Y479" s="51"/>
      <c r="Z479" s="51"/>
      <c r="AA479" s="51"/>
      <c r="AB479" s="51"/>
      <c r="AC479" s="51"/>
      <c r="AD479" s="51"/>
      <c r="AE479" s="51"/>
      <c r="AF479" s="51"/>
      <c r="AG479" s="51"/>
      <c r="AH479" s="51"/>
      <c r="AI479" s="51"/>
      <c r="AJ479" s="51"/>
      <c r="AK479" s="51"/>
      <c r="AL479" s="51"/>
      <c r="AM479" s="51"/>
      <c r="AN479" s="51"/>
      <c r="AO479" s="51"/>
      <c r="AP479" s="51"/>
      <c r="AQ479" s="51"/>
      <c r="AR479" s="51"/>
      <c r="AS479" s="51"/>
      <c r="AT479" s="51"/>
      <c r="AU479" s="51"/>
      <c r="AV479" s="51"/>
      <c r="AW479" s="51"/>
      <c r="AX479" s="51"/>
      <c r="AY479" s="51"/>
      <c r="AZ479" s="51"/>
      <c r="BA479" s="51"/>
      <c r="BB479" s="51"/>
      <c r="BC479" s="51"/>
      <c r="BD479" s="51"/>
      <c r="BE479" s="51"/>
      <c r="BF479" s="51"/>
      <c r="BG479" s="51"/>
      <c r="BH479" s="51"/>
      <c r="BI479" s="51"/>
      <c r="BJ479" s="51"/>
      <c r="BK479" s="51"/>
      <c r="BL479" s="51"/>
      <c r="BM479" s="51"/>
      <c r="BN479" s="51"/>
      <c r="BO479" s="51"/>
      <c r="BP479" s="51"/>
      <c r="BQ479" s="51"/>
      <c r="BR479" s="51"/>
      <c r="BS479" s="51"/>
      <c r="BT479" s="51"/>
      <c r="BU479" s="51"/>
      <c r="BV479" s="51"/>
      <c r="BW479" s="51"/>
      <c r="BX479" s="51"/>
      <c r="BY479" s="51"/>
      <c r="BZ479" s="51"/>
      <c r="CA479" s="51"/>
    </row>
    <row r="480" spans="1:79" s="52" customFormat="1" x14ac:dyDescent="0.25">
      <c r="A480" s="51"/>
      <c r="W480" s="51"/>
      <c r="X480" s="51"/>
      <c r="Y480" s="51"/>
      <c r="Z480" s="51"/>
      <c r="AA480" s="51"/>
      <c r="AB480" s="51"/>
      <c r="AC480" s="51"/>
      <c r="AD480" s="51"/>
      <c r="AE480" s="51"/>
      <c r="AF480" s="51"/>
      <c r="AG480" s="51"/>
      <c r="AH480" s="51"/>
      <c r="AI480" s="51"/>
      <c r="AJ480" s="51"/>
      <c r="AK480" s="51"/>
      <c r="AL480" s="51"/>
      <c r="AM480" s="51"/>
      <c r="AN480" s="51"/>
      <c r="AO480" s="51"/>
      <c r="AP480" s="51"/>
      <c r="AQ480" s="51"/>
      <c r="AR480" s="51"/>
      <c r="AS480" s="51"/>
      <c r="AT480" s="51"/>
      <c r="AU480" s="51"/>
      <c r="AV480" s="51"/>
      <c r="AW480" s="51"/>
      <c r="AX480" s="51"/>
      <c r="AY480" s="51"/>
      <c r="AZ480" s="51"/>
      <c r="BA480" s="51"/>
      <c r="BB480" s="51"/>
      <c r="BC480" s="51"/>
      <c r="BD480" s="51"/>
      <c r="BE480" s="51"/>
      <c r="BF480" s="51"/>
      <c r="BG480" s="51"/>
      <c r="BH480" s="51"/>
      <c r="BI480" s="51"/>
      <c r="BJ480" s="51"/>
      <c r="BK480" s="51"/>
      <c r="BL480" s="51"/>
      <c r="BM480" s="51"/>
      <c r="BN480" s="51"/>
      <c r="BO480" s="51"/>
      <c r="BP480" s="51"/>
      <c r="BQ480" s="51"/>
      <c r="BR480" s="51"/>
      <c r="BS480" s="51"/>
      <c r="BT480" s="51"/>
      <c r="BU480" s="51"/>
      <c r="BV480" s="51"/>
      <c r="BW480" s="51"/>
      <c r="BX480" s="51"/>
      <c r="BY480" s="51"/>
      <c r="BZ480" s="51"/>
      <c r="CA480" s="51"/>
    </row>
    <row r="481" spans="1:79" s="52" customFormat="1" x14ac:dyDescent="0.25">
      <c r="A481" s="51"/>
      <c r="W481" s="51"/>
      <c r="X481" s="51"/>
      <c r="Y481" s="51"/>
      <c r="Z481" s="51"/>
      <c r="AA481" s="51"/>
      <c r="AB481" s="51"/>
      <c r="AC481" s="51"/>
      <c r="AD481" s="51"/>
      <c r="AE481" s="51"/>
      <c r="AF481" s="51"/>
      <c r="AG481" s="51"/>
      <c r="AH481" s="51"/>
      <c r="AI481" s="51"/>
      <c r="AJ481" s="51"/>
      <c r="AK481" s="51"/>
      <c r="AL481" s="51"/>
      <c r="AM481" s="51"/>
      <c r="AN481" s="51"/>
      <c r="AO481" s="51"/>
      <c r="AP481" s="51"/>
      <c r="AQ481" s="51"/>
      <c r="AR481" s="51"/>
      <c r="AS481" s="51"/>
      <c r="AT481" s="51"/>
      <c r="AU481" s="51"/>
      <c r="AV481" s="51"/>
      <c r="AW481" s="51"/>
      <c r="AX481" s="51"/>
      <c r="AY481" s="51"/>
      <c r="AZ481" s="51"/>
      <c r="BA481" s="51"/>
      <c r="BB481" s="51"/>
      <c r="BC481" s="51"/>
      <c r="BD481" s="51"/>
      <c r="BE481" s="51"/>
      <c r="BF481" s="51"/>
      <c r="BG481" s="51"/>
      <c r="BH481" s="51"/>
      <c r="BI481" s="51"/>
      <c r="BJ481" s="51"/>
      <c r="BK481" s="51"/>
      <c r="BL481" s="51"/>
      <c r="BM481" s="51"/>
      <c r="BN481" s="51"/>
      <c r="BO481" s="51"/>
      <c r="BP481" s="51"/>
      <c r="BQ481" s="51"/>
      <c r="BR481" s="51"/>
      <c r="BS481" s="51"/>
      <c r="BT481" s="51"/>
      <c r="BU481" s="51"/>
      <c r="BV481" s="51"/>
      <c r="BW481" s="51"/>
      <c r="BX481" s="51"/>
      <c r="BY481" s="51"/>
      <c r="BZ481" s="51"/>
      <c r="CA481" s="51"/>
    </row>
    <row r="482" spans="1:79" s="52" customFormat="1" x14ac:dyDescent="0.25">
      <c r="A482" s="51"/>
      <c r="W482" s="51"/>
      <c r="X482" s="51"/>
      <c r="Y482" s="51"/>
      <c r="Z482" s="51"/>
      <c r="AA482" s="51"/>
      <c r="AB482" s="51"/>
      <c r="AC482" s="51"/>
      <c r="AD482" s="51"/>
      <c r="AE482" s="51"/>
      <c r="AF482" s="51"/>
      <c r="AG482" s="51"/>
      <c r="AH482" s="51"/>
      <c r="AI482" s="51"/>
      <c r="AJ482" s="51"/>
      <c r="AK482" s="51"/>
      <c r="AL482" s="51"/>
      <c r="AM482" s="51"/>
      <c r="AN482" s="51"/>
      <c r="AO482" s="51"/>
      <c r="AP482" s="51"/>
      <c r="AQ482" s="51"/>
      <c r="AR482" s="51"/>
      <c r="AS482" s="51"/>
      <c r="AT482" s="51"/>
      <c r="AU482" s="51"/>
      <c r="AV482" s="51"/>
      <c r="AW482" s="51"/>
      <c r="AX482" s="51"/>
      <c r="AY482" s="51"/>
      <c r="AZ482" s="51"/>
      <c r="BA482" s="51"/>
      <c r="BB482" s="51"/>
      <c r="BC482" s="51"/>
      <c r="BD482" s="51"/>
      <c r="BE482" s="51"/>
      <c r="BF482" s="51"/>
      <c r="BG482" s="51"/>
      <c r="BH482" s="51"/>
      <c r="BI482" s="51"/>
      <c r="BJ482" s="51"/>
      <c r="BK482" s="51"/>
      <c r="BL482" s="51"/>
      <c r="BM482" s="51"/>
      <c r="BN482" s="51"/>
      <c r="BO482" s="51"/>
      <c r="BP482" s="51"/>
      <c r="BQ482" s="51"/>
      <c r="BR482" s="51"/>
      <c r="BS482" s="51"/>
      <c r="BT482" s="51"/>
      <c r="BU482" s="51"/>
      <c r="BV482" s="51"/>
      <c r="BW482" s="51"/>
      <c r="BX482" s="51"/>
      <c r="BY482" s="51"/>
      <c r="BZ482" s="51"/>
      <c r="CA482" s="51"/>
    </row>
    <row r="483" spans="1:79" s="52" customFormat="1" x14ac:dyDescent="0.25">
      <c r="A483" s="51"/>
      <c r="W483" s="51"/>
      <c r="X483" s="51"/>
      <c r="Y483" s="51"/>
      <c r="Z483" s="51"/>
      <c r="AA483" s="51"/>
      <c r="AB483" s="51"/>
      <c r="AC483" s="51"/>
      <c r="AD483" s="51"/>
      <c r="AE483" s="51"/>
      <c r="AF483" s="51"/>
      <c r="AG483" s="51"/>
      <c r="AH483" s="51"/>
      <c r="AI483" s="51"/>
      <c r="AJ483" s="51"/>
      <c r="AK483" s="51"/>
      <c r="AL483" s="51"/>
      <c r="AM483" s="51"/>
      <c r="AN483" s="51"/>
      <c r="AO483" s="51"/>
      <c r="AP483" s="51"/>
      <c r="AQ483" s="51"/>
      <c r="AR483" s="51"/>
      <c r="AS483" s="51"/>
      <c r="AT483" s="51"/>
      <c r="AU483" s="51"/>
      <c r="AV483" s="51"/>
      <c r="AW483" s="51"/>
      <c r="AX483" s="51"/>
      <c r="AY483" s="51"/>
      <c r="AZ483" s="51"/>
      <c r="BA483" s="51"/>
      <c r="BB483" s="51"/>
      <c r="BC483" s="51"/>
      <c r="BD483" s="51"/>
      <c r="BE483" s="51"/>
      <c r="BF483" s="51"/>
      <c r="BG483" s="51"/>
      <c r="BH483" s="51"/>
      <c r="BI483" s="51"/>
      <c r="BJ483" s="51"/>
      <c r="BK483" s="51"/>
      <c r="BL483" s="51"/>
      <c r="BM483" s="51"/>
      <c r="BN483" s="51"/>
      <c r="BO483" s="51"/>
      <c r="BP483" s="51"/>
      <c r="BQ483" s="51"/>
      <c r="BR483" s="51"/>
      <c r="BS483" s="51"/>
      <c r="BT483" s="51"/>
      <c r="BU483" s="51"/>
      <c r="BV483" s="51"/>
      <c r="BW483" s="51"/>
      <c r="BX483" s="51"/>
      <c r="BY483" s="51"/>
      <c r="BZ483" s="51"/>
      <c r="CA483" s="51"/>
    </row>
    <row r="484" spans="1:79" s="52" customFormat="1" x14ac:dyDescent="0.25">
      <c r="A484" s="51"/>
      <c r="W484" s="51"/>
      <c r="X484" s="51"/>
      <c r="Y484" s="51"/>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c r="AW484" s="51"/>
      <c r="AX484" s="51"/>
      <c r="AY484" s="51"/>
      <c r="AZ484" s="51"/>
      <c r="BA484" s="51"/>
      <c r="BB484" s="51"/>
      <c r="BC484" s="51"/>
      <c r="BD484" s="51"/>
      <c r="BE484" s="51"/>
      <c r="BF484" s="51"/>
      <c r="BG484" s="51"/>
      <c r="BH484" s="51"/>
      <c r="BI484" s="51"/>
      <c r="BJ484" s="51"/>
      <c r="BK484" s="51"/>
      <c r="BL484" s="51"/>
      <c r="BM484" s="51"/>
      <c r="BN484" s="51"/>
      <c r="BO484" s="51"/>
      <c r="BP484" s="51"/>
      <c r="BQ484" s="51"/>
      <c r="BR484" s="51"/>
      <c r="BS484" s="51"/>
      <c r="BT484" s="51"/>
      <c r="BU484" s="51"/>
      <c r="BV484" s="51"/>
      <c r="BW484" s="51"/>
      <c r="BX484" s="51"/>
      <c r="BY484" s="51"/>
      <c r="BZ484" s="51"/>
      <c r="CA484" s="51"/>
    </row>
    <row r="485" spans="1:79" s="52" customFormat="1" x14ac:dyDescent="0.25">
      <c r="A485" s="51"/>
      <c r="W485" s="51"/>
      <c r="X485" s="51"/>
      <c r="Y485" s="51"/>
      <c r="Z485" s="51"/>
      <c r="AA485" s="51"/>
      <c r="AB485" s="51"/>
      <c r="AC485" s="51"/>
      <c r="AD485" s="51"/>
      <c r="AE485" s="51"/>
      <c r="AF485" s="51"/>
      <c r="AG485" s="51"/>
      <c r="AH485" s="51"/>
      <c r="AI485" s="51"/>
      <c r="AJ485" s="51"/>
      <c r="AK485" s="51"/>
      <c r="AL485" s="51"/>
      <c r="AM485" s="51"/>
      <c r="AN485" s="51"/>
      <c r="AO485" s="51"/>
      <c r="AP485" s="51"/>
      <c r="AQ485" s="51"/>
      <c r="AR485" s="51"/>
      <c r="AS485" s="51"/>
      <c r="AT485" s="51"/>
      <c r="AU485" s="51"/>
      <c r="AV485" s="51"/>
      <c r="AW485" s="51"/>
      <c r="AX485" s="51"/>
      <c r="AY485" s="51"/>
      <c r="AZ485" s="51"/>
      <c r="BA485" s="51"/>
      <c r="BB485" s="51"/>
      <c r="BC485" s="51"/>
      <c r="BD485" s="51"/>
      <c r="BE485" s="51"/>
      <c r="BF485" s="51"/>
      <c r="BG485" s="51"/>
      <c r="BH485" s="51"/>
      <c r="BI485" s="51"/>
      <c r="BJ485" s="51"/>
      <c r="BK485" s="51"/>
      <c r="BL485" s="51"/>
      <c r="BM485" s="51"/>
      <c r="BN485" s="51"/>
      <c r="BO485" s="51"/>
      <c r="BP485" s="51"/>
      <c r="BQ485" s="51"/>
      <c r="BR485" s="51"/>
      <c r="BS485" s="51"/>
      <c r="BT485" s="51"/>
      <c r="BU485" s="51"/>
      <c r="BV485" s="51"/>
      <c r="BW485" s="51"/>
      <c r="BX485" s="51"/>
      <c r="BY485" s="51"/>
      <c r="BZ485" s="51"/>
      <c r="CA485" s="51"/>
    </row>
    <row r="486" spans="1:79" s="52" customFormat="1" x14ac:dyDescent="0.25">
      <c r="A486" s="51"/>
      <c r="W486" s="51"/>
      <c r="X486" s="51"/>
      <c r="Y486" s="51"/>
      <c r="Z486" s="51"/>
      <c r="AA486" s="51"/>
      <c r="AB486" s="51"/>
      <c r="AC486" s="51"/>
      <c r="AD486" s="51"/>
      <c r="AE486" s="51"/>
      <c r="AF486" s="51"/>
      <c r="AG486" s="51"/>
      <c r="AH486" s="51"/>
      <c r="AI486" s="51"/>
      <c r="AJ486" s="51"/>
      <c r="AK486" s="51"/>
      <c r="AL486" s="51"/>
      <c r="AM486" s="51"/>
      <c r="AN486" s="51"/>
      <c r="AO486" s="51"/>
      <c r="AP486" s="51"/>
      <c r="AQ486" s="51"/>
      <c r="AR486" s="51"/>
      <c r="AS486" s="51"/>
      <c r="AT486" s="51"/>
      <c r="AU486" s="51"/>
      <c r="AV486" s="51"/>
      <c r="AW486" s="51"/>
      <c r="AX486" s="51"/>
      <c r="AY486" s="51"/>
      <c r="AZ486" s="51"/>
      <c r="BA486" s="51"/>
      <c r="BB486" s="51"/>
      <c r="BC486" s="51"/>
      <c r="BD486" s="51"/>
      <c r="BE486" s="51"/>
      <c r="BF486" s="51"/>
      <c r="BG486" s="51"/>
      <c r="BH486" s="51"/>
      <c r="BI486" s="51"/>
      <c r="BJ486" s="51"/>
      <c r="BK486" s="51"/>
      <c r="BL486" s="51"/>
      <c r="BM486" s="51"/>
      <c r="BN486" s="51"/>
      <c r="BO486" s="51"/>
      <c r="BP486" s="51"/>
      <c r="BQ486" s="51"/>
      <c r="BR486" s="51"/>
      <c r="BS486" s="51"/>
      <c r="BT486" s="51"/>
      <c r="BU486" s="51"/>
      <c r="BV486" s="51"/>
      <c r="BW486" s="51"/>
      <c r="BX486" s="51"/>
      <c r="BY486" s="51"/>
      <c r="BZ486" s="51"/>
      <c r="CA486" s="51"/>
    </row>
    <row r="487" spans="1:79" s="52" customFormat="1" x14ac:dyDescent="0.25">
      <c r="A487" s="51"/>
      <c r="W487" s="51"/>
      <c r="X487" s="51"/>
      <c r="Y487" s="51"/>
      <c r="Z487" s="51"/>
      <c r="AA487" s="51"/>
      <c r="AB487" s="51"/>
      <c r="AC487" s="51"/>
      <c r="AD487" s="51"/>
      <c r="AE487" s="51"/>
      <c r="AF487" s="51"/>
      <c r="AG487" s="51"/>
      <c r="AH487" s="51"/>
      <c r="AI487" s="51"/>
      <c r="AJ487" s="51"/>
      <c r="AK487" s="51"/>
      <c r="AL487" s="51"/>
      <c r="AM487" s="51"/>
      <c r="AN487" s="51"/>
      <c r="AO487" s="51"/>
      <c r="AP487" s="51"/>
      <c r="AQ487" s="51"/>
      <c r="AR487" s="51"/>
      <c r="AS487" s="51"/>
      <c r="AT487" s="51"/>
      <c r="AU487" s="51"/>
      <c r="AV487" s="51"/>
      <c r="AW487" s="51"/>
      <c r="AX487" s="51"/>
      <c r="AY487" s="51"/>
      <c r="AZ487" s="51"/>
      <c r="BA487" s="51"/>
      <c r="BB487" s="51"/>
      <c r="BC487" s="51"/>
      <c r="BD487" s="51"/>
      <c r="BE487" s="51"/>
      <c r="BF487" s="51"/>
      <c r="BG487" s="51"/>
      <c r="BH487" s="51"/>
      <c r="BI487" s="51"/>
      <c r="BJ487" s="51"/>
      <c r="BK487" s="51"/>
      <c r="BL487" s="51"/>
      <c r="BM487" s="51"/>
      <c r="BN487" s="51"/>
      <c r="BO487" s="51"/>
      <c r="BP487" s="51"/>
      <c r="BQ487" s="51"/>
      <c r="BR487" s="51"/>
      <c r="BS487" s="51"/>
      <c r="BT487" s="51"/>
      <c r="BU487" s="51"/>
      <c r="BV487" s="51"/>
      <c r="BW487" s="51"/>
      <c r="BX487" s="51"/>
      <c r="BY487" s="51"/>
      <c r="BZ487" s="51"/>
      <c r="CA487" s="51"/>
    </row>
    <row r="488" spans="1:79" s="52" customFormat="1" x14ac:dyDescent="0.25">
      <c r="A488" s="51"/>
      <c r="W488" s="51"/>
      <c r="X488" s="51"/>
      <c r="Y488" s="51"/>
      <c r="Z488" s="51"/>
      <c r="AA488" s="51"/>
      <c r="AB488" s="51"/>
      <c r="AC488" s="51"/>
      <c r="AD488" s="51"/>
      <c r="AE488" s="51"/>
      <c r="AF488" s="51"/>
      <c r="AG488" s="51"/>
      <c r="AH488" s="51"/>
      <c r="AI488" s="51"/>
      <c r="AJ488" s="51"/>
      <c r="AK488" s="51"/>
      <c r="AL488" s="51"/>
      <c r="AM488" s="51"/>
      <c r="AN488" s="51"/>
      <c r="AO488" s="51"/>
      <c r="AP488" s="51"/>
      <c r="AQ488" s="51"/>
      <c r="AR488" s="51"/>
      <c r="AS488" s="51"/>
      <c r="AT488" s="51"/>
      <c r="AU488" s="51"/>
      <c r="AV488" s="51"/>
      <c r="AW488" s="51"/>
      <c r="AX488" s="51"/>
      <c r="AY488" s="51"/>
      <c r="AZ488" s="51"/>
      <c r="BA488" s="51"/>
      <c r="BB488" s="51"/>
      <c r="BC488" s="51"/>
      <c r="BD488" s="51"/>
      <c r="BE488" s="51"/>
      <c r="BF488" s="51"/>
      <c r="BG488" s="51"/>
      <c r="BH488" s="51"/>
      <c r="BI488" s="51"/>
      <c r="BJ488" s="51"/>
      <c r="BK488" s="51"/>
      <c r="BL488" s="51"/>
      <c r="BM488" s="51"/>
      <c r="BN488" s="51"/>
      <c r="BO488" s="51"/>
      <c r="BP488" s="51"/>
      <c r="BQ488" s="51"/>
      <c r="BR488" s="51"/>
      <c r="BS488" s="51"/>
      <c r="BT488" s="51"/>
      <c r="BU488" s="51"/>
      <c r="BV488" s="51"/>
      <c r="BW488" s="51"/>
      <c r="BX488" s="51"/>
      <c r="BY488" s="51"/>
      <c r="BZ488" s="51"/>
      <c r="CA488" s="51"/>
    </row>
    <row r="489" spans="1:79" s="52" customFormat="1" x14ac:dyDescent="0.25">
      <c r="A489" s="51"/>
      <c r="W489" s="51"/>
      <c r="X489" s="51"/>
      <c r="Y489" s="51"/>
      <c r="Z489" s="51"/>
      <c r="AA489" s="51"/>
      <c r="AB489" s="51"/>
      <c r="AC489" s="51"/>
      <c r="AD489" s="51"/>
      <c r="AE489" s="51"/>
      <c r="AF489" s="51"/>
      <c r="AG489" s="51"/>
      <c r="AH489" s="51"/>
      <c r="AI489" s="51"/>
      <c r="AJ489" s="51"/>
      <c r="AK489" s="51"/>
      <c r="AL489" s="51"/>
      <c r="AM489" s="51"/>
      <c r="AN489" s="51"/>
      <c r="AO489" s="51"/>
      <c r="AP489" s="51"/>
      <c r="AQ489" s="51"/>
      <c r="AR489" s="51"/>
      <c r="AS489" s="51"/>
      <c r="AT489" s="51"/>
      <c r="AU489" s="51"/>
      <c r="AV489" s="51"/>
      <c r="AW489" s="51"/>
      <c r="AX489" s="51"/>
      <c r="AY489" s="51"/>
      <c r="AZ489" s="51"/>
      <c r="BA489" s="51"/>
      <c r="BB489" s="51"/>
      <c r="BC489" s="51"/>
      <c r="BD489" s="51"/>
      <c r="BE489" s="51"/>
      <c r="BF489" s="51"/>
      <c r="BG489" s="51"/>
      <c r="BH489" s="51"/>
      <c r="BI489" s="51"/>
      <c r="BJ489" s="51"/>
      <c r="BK489" s="51"/>
      <c r="BL489" s="51"/>
      <c r="BM489" s="51"/>
      <c r="BN489" s="51"/>
      <c r="BO489" s="51"/>
      <c r="BP489" s="51"/>
      <c r="BQ489" s="51"/>
      <c r="BR489" s="51"/>
      <c r="BS489" s="51"/>
      <c r="BT489" s="51"/>
      <c r="BU489" s="51"/>
      <c r="BV489" s="51"/>
      <c r="BW489" s="51"/>
      <c r="BX489" s="51"/>
      <c r="BY489" s="51"/>
      <c r="BZ489" s="51"/>
      <c r="CA489" s="51"/>
    </row>
    <row r="490" spans="1:79" s="52" customFormat="1" x14ac:dyDescent="0.25">
      <c r="A490" s="51"/>
      <c r="W490" s="51"/>
      <c r="X490" s="51"/>
      <c r="Y490" s="51"/>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c r="AW490" s="51"/>
      <c r="AX490" s="51"/>
      <c r="AY490" s="51"/>
      <c r="AZ490" s="51"/>
      <c r="BA490" s="51"/>
      <c r="BB490" s="51"/>
      <c r="BC490" s="51"/>
      <c r="BD490" s="51"/>
      <c r="BE490" s="51"/>
      <c r="BF490" s="51"/>
      <c r="BG490" s="51"/>
      <c r="BH490" s="51"/>
      <c r="BI490" s="51"/>
      <c r="BJ490" s="51"/>
      <c r="BK490" s="51"/>
      <c r="BL490" s="51"/>
      <c r="BM490" s="51"/>
      <c r="BN490" s="51"/>
      <c r="BO490" s="51"/>
      <c r="BP490" s="51"/>
      <c r="BQ490" s="51"/>
      <c r="BR490" s="51"/>
      <c r="BS490" s="51"/>
      <c r="BT490" s="51"/>
      <c r="BU490" s="51"/>
      <c r="BV490" s="51"/>
      <c r="BW490" s="51"/>
      <c r="BX490" s="51"/>
      <c r="BY490" s="51"/>
      <c r="BZ490" s="51"/>
      <c r="CA490" s="51"/>
    </row>
    <row r="491" spans="1:79" s="52" customFormat="1" x14ac:dyDescent="0.25">
      <c r="A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51"/>
      <c r="AY491" s="51"/>
      <c r="AZ491" s="51"/>
      <c r="BA491" s="51"/>
      <c r="BB491" s="51"/>
      <c r="BC491" s="51"/>
      <c r="BD491" s="51"/>
      <c r="BE491" s="51"/>
      <c r="BF491" s="51"/>
      <c r="BG491" s="51"/>
      <c r="BH491" s="51"/>
      <c r="BI491" s="51"/>
      <c r="BJ491" s="51"/>
      <c r="BK491" s="51"/>
      <c r="BL491" s="51"/>
      <c r="BM491" s="51"/>
      <c r="BN491" s="51"/>
      <c r="BO491" s="51"/>
      <c r="BP491" s="51"/>
      <c r="BQ491" s="51"/>
      <c r="BR491" s="51"/>
      <c r="BS491" s="51"/>
      <c r="BT491" s="51"/>
      <c r="BU491" s="51"/>
      <c r="BV491" s="51"/>
      <c r="BW491" s="51"/>
      <c r="BX491" s="51"/>
      <c r="BY491" s="51"/>
      <c r="BZ491" s="51"/>
      <c r="CA491" s="51"/>
    </row>
    <row r="492" spans="1:79" s="52" customFormat="1" x14ac:dyDescent="0.25">
      <c r="A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c r="AW492" s="51"/>
      <c r="AX492" s="51"/>
      <c r="AY492" s="51"/>
      <c r="AZ492" s="51"/>
      <c r="BA492" s="51"/>
      <c r="BB492" s="51"/>
      <c r="BC492" s="51"/>
      <c r="BD492" s="51"/>
      <c r="BE492" s="51"/>
      <c r="BF492" s="51"/>
      <c r="BG492" s="51"/>
      <c r="BH492" s="51"/>
      <c r="BI492" s="51"/>
      <c r="BJ492" s="51"/>
      <c r="BK492" s="51"/>
      <c r="BL492" s="51"/>
      <c r="BM492" s="51"/>
      <c r="BN492" s="51"/>
      <c r="BO492" s="51"/>
      <c r="BP492" s="51"/>
      <c r="BQ492" s="51"/>
      <c r="BR492" s="51"/>
      <c r="BS492" s="51"/>
      <c r="BT492" s="51"/>
      <c r="BU492" s="51"/>
      <c r="BV492" s="51"/>
      <c r="BW492" s="51"/>
      <c r="BX492" s="51"/>
      <c r="BY492" s="51"/>
      <c r="BZ492" s="51"/>
      <c r="CA492" s="51"/>
    </row>
    <row r="493" spans="1:79" s="52" customFormat="1" x14ac:dyDescent="0.25">
      <c r="A493" s="51"/>
      <c r="W493" s="51"/>
      <c r="X493" s="51"/>
      <c r="Y493" s="51"/>
      <c r="Z493" s="51"/>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c r="AW493" s="51"/>
      <c r="AX493" s="51"/>
      <c r="AY493" s="51"/>
      <c r="AZ493" s="51"/>
      <c r="BA493" s="51"/>
      <c r="BB493" s="51"/>
      <c r="BC493" s="51"/>
      <c r="BD493" s="51"/>
      <c r="BE493" s="51"/>
      <c r="BF493" s="51"/>
      <c r="BG493" s="51"/>
      <c r="BH493" s="51"/>
      <c r="BI493" s="51"/>
      <c r="BJ493" s="51"/>
      <c r="BK493" s="51"/>
      <c r="BL493" s="51"/>
      <c r="BM493" s="51"/>
      <c r="BN493" s="51"/>
      <c r="BO493" s="51"/>
      <c r="BP493" s="51"/>
      <c r="BQ493" s="51"/>
      <c r="BR493" s="51"/>
      <c r="BS493" s="51"/>
      <c r="BT493" s="51"/>
      <c r="BU493" s="51"/>
      <c r="BV493" s="51"/>
      <c r="BW493" s="51"/>
      <c r="BX493" s="51"/>
      <c r="BY493" s="51"/>
      <c r="BZ493" s="51"/>
      <c r="CA493" s="51"/>
    </row>
    <row r="494" spans="1:79" s="52" customFormat="1" x14ac:dyDescent="0.25">
      <c r="A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c r="AW494" s="51"/>
      <c r="AX494" s="51"/>
      <c r="AY494" s="51"/>
      <c r="AZ494" s="51"/>
      <c r="BA494" s="51"/>
      <c r="BB494" s="51"/>
      <c r="BC494" s="51"/>
      <c r="BD494" s="51"/>
      <c r="BE494" s="51"/>
      <c r="BF494" s="51"/>
      <c r="BG494" s="51"/>
      <c r="BH494" s="51"/>
      <c r="BI494" s="51"/>
      <c r="BJ494" s="51"/>
      <c r="BK494" s="51"/>
      <c r="BL494" s="51"/>
      <c r="BM494" s="51"/>
      <c r="BN494" s="51"/>
      <c r="BO494" s="51"/>
      <c r="BP494" s="51"/>
      <c r="BQ494" s="51"/>
      <c r="BR494" s="51"/>
      <c r="BS494" s="51"/>
      <c r="BT494" s="51"/>
      <c r="BU494" s="51"/>
      <c r="BV494" s="51"/>
      <c r="BW494" s="51"/>
      <c r="BX494" s="51"/>
      <c r="BY494" s="51"/>
      <c r="BZ494" s="51"/>
      <c r="CA494" s="51"/>
    </row>
    <row r="495" spans="1:79" s="52" customFormat="1" x14ac:dyDescent="0.25">
      <c r="A495" s="51"/>
      <c r="W495" s="51"/>
      <c r="X495" s="51"/>
      <c r="Y495" s="51"/>
      <c r="Z495" s="51"/>
      <c r="AA495" s="51"/>
      <c r="AB495" s="51"/>
      <c r="AC495" s="51"/>
      <c r="AD495" s="51"/>
      <c r="AE495" s="51"/>
      <c r="AF495" s="51"/>
      <c r="AG495" s="51"/>
      <c r="AH495" s="51"/>
      <c r="AI495" s="51"/>
      <c r="AJ495" s="51"/>
      <c r="AK495" s="51"/>
      <c r="AL495" s="51"/>
      <c r="AM495" s="51"/>
      <c r="AN495" s="51"/>
      <c r="AO495" s="51"/>
      <c r="AP495" s="51"/>
      <c r="AQ495" s="51"/>
      <c r="AR495" s="51"/>
      <c r="AS495" s="51"/>
      <c r="AT495" s="51"/>
      <c r="AU495" s="51"/>
      <c r="AV495" s="51"/>
      <c r="AW495" s="51"/>
      <c r="AX495" s="51"/>
      <c r="AY495" s="51"/>
      <c r="AZ495" s="51"/>
      <c r="BA495" s="51"/>
      <c r="BB495" s="51"/>
      <c r="BC495" s="51"/>
      <c r="BD495" s="51"/>
      <c r="BE495" s="51"/>
      <c r="BF495" s="51"/>
      <c r="BG495" s="51"/>
      <c r="BH495" s="51"/>
      <c r="BI495" s="51"/>
      <c r="BJ495" s="51"/>
      <c r="BK495" s="51"/>
      <c r="BL495" s="51"/>
      <c r="BM495" s="51"/>
      <c r="BN495" s="51"/>
      <c r="BO495" s="51"/>
      <c r="BP495" s="51"/>
      <c r="BQ495" s="51"/>
      <c r="BR495" s="51"/>
      <c r="BS495" s="51"/>
      <c r="BT495" s="51"/>
      <c r="BU495" s="51"/>
      <c r="BV495" s="51"/>
      <c r="BW495" s="51"/>
      <c r="BX495" s="51"/>
      <c r="BY495" s="51"/>
      <c r="BZ495" s="51"/>
      <c r="CA495" s="51"/>
    </row>
    <row r="496" spans="1:79" s="52" customFormat="1" x14ac:dyDescent="0.25">
      <c r="A496" s="51"/>
      <c r="W496" s="51"/>
      <c r="X496" s="51"/>
      <c r="Y496" s="51"/>
      <c r="Z496" s="51"/>
      <c r="AA496" s="51"/>
      <c r="AB496" s="51"/>
      <c r="AC496" s="51"/>
      <c r="AD496" s="51"/>
      <c r="AE496" s="51"/>
      <c r="AF496" s="51"/>
      <c r="AG496" s="51"/>
      <c r="AH496" s="51"/>
      <c r="AI496" s="51"/>
      <c r="AJ496" s="51"/>
      <c r="AK496" s="51"/>
      <c r="AL496" s="51"/>
      <c r="AM496" s="51"/>
      <c r="AN496" s="51"/>
      <c r="AO496" s="51"/>
      <c r="AP496" s="51"/>
      <c r="AQ496" s="51"/>
      <c r="AR496" s="51"/>
      <c r="AS496" s="51"/>
      <c r="AT496" s="51"/>
      <c r="AU496" s="51"/>
      <c r="AV496" s="51"/>
      <c r="AW496" s="51"/>
      <c r="AX496" s="51"/>
      <c r="AY496" s="51"/>
      <c r="AZ496" s="51"/>
      <c r="BA496" s="51"/>
      <c r="BB496" s="51"/>
      <c r="BC496" s="51"/>
      <c r="BD496" s="51"/>
      <c r="BE496" s="51"/>
      <c r="BF496" s="51"/>
      <c r="BG496" s="51"/>
      <c r="BH496" s="51"/>
      <c r="BI496" s="51"/>
      <c r="BJ496" s="51"/>
      <c r="BK496" s="51"/>
      <c r="BL496" s="51"/>
      <c r="BM496" s="51"/>
      <c r="BN496" s="51"/>
      <c r="BO496" s="51"/>
      <c r="BP496" s="51"/>
      <c r="BQ496" s="51"/>
      <c r="BR496" s="51"/>
      <c r="BS496" s="51"/>
      <c r="BT496" s="51"/>
      <c r="BU496" s="51"/>
      <c r="BV496" s="51"/>
      <c r="BW496" s="51"/>
      <c r="BX496" s="51"/>
      <c r="BY496" s="51"/>
      <c r="BZ496" s="51"/>
      <c r="CA496" s="51"/>
    </row>
    <row r="497" spans="1:79" s="52" customFormat="1" x14ac:dyDescent="0.25">
      <c r="A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c r="AT497" s="51"/>
      <c r="AU497" s="51"/>
      <c r="AV497" s="51"/>
      <c r="AW497" s="51"/>
      <c r="AX497" s="51"/>
      <c r="AY497" s="51"/>
      <c r="AZ497" s="51"/>
      <c r="BA497" s="51"/>
      <c r="BB497" s="51"/>
      <c r="BC497" s="51"/>
      <c r="BD497" s="51"/>
      <c r="BE497" s="51"/>
      <c r="BF497" s="51"/>
      <c r="BG497" s="51"/>
      <c r="BH497" s="51"/>
      <c r="BI497" s="51"/>
      <c r="BJ497" s="51"/>
      <c r="BK497" s="51"/>
      <c r="BL497" s="51"/>
      <c r="BM497" s="51"/>
      <c r="BN497" s="51"/>
      <c r="BO497" s="51"/>
      <c r="BP497" s="51"/>
      <c r="BQ497" s="51"/>
      <c r="BR497" s="51"/>
      <c r="BS497" s="51"/>
      <c r="BT497" s="51"/>
      <c r="BU497" s="51"/>
      <c r="BV497" s="51"/>
      <c r="BW497" s="51"/>
      <c r="BX497" s="51"/>
      <c r="BY497" s="51"/>
      <c r="BZ497" s="51"/>
      <c r="CA497" s="51"/>
    </row>
    <row r="498" spans="1:79" s="52" customFormat="1" x14ac:dyDescent="0.25">
      <c r="A498" s="51"/>
      <c r="W498" s="51"/>
      <c r="X498" s="51"/>
      <c r="Y498" s="51"/>
      <c r="Z498" s="51"/>
      <c r="AA498" s="51"/>
      <c r="AB498" s="51"/>
      <c r="AC498" s="51"/>
      <c r="AD498" s="51"/>
      <c r="AE498" s="51"/>
      <c r="AF498" s="51"/>
      <c r="AG498" s="51"/>
      <c r="AH498" s="51"/>
      <c r="AI498" s="51"/>
      <c r="AJ498" s="51"/>
      <c r="AK498" s="51"/>
      <c r="AL498" s="51"/>
      <c r="AM498" s="51"/>
      <c r="AN498" s="51"/>
      <c r="AO498" s="51"/>
      <c r="AP498" s="51"/>
      <c r="AQ498" s="51"/>
      <c r="AR498" s="51"/>
      <c r="AS498" s="51"/>
      <c r="AT498" s="51"/>
      <c r="AU498" s="51"/>
      <c r="AV498" s="51"/>
      <c r="AW498" s="51"/>
      <c r="AX498" s="51"/>
      <c r="AY498" s="51"/>
      <c r="AZ498" s="51"/>
      <c r="BA498" s="51"/>
      <c r="BB498" s="51"/>
      <c r="BC498" s="51"/>
      <c r="BD498" s="51"/>
      <c r="BE498" s="51"/>
      <c r="BF498" s="51"/>
      <c r="BG498" s="51"/>
      <c r="BH498" s="51"/>
      <c r="BI498" s="51"/>
      <c r="BJ498" s="51"/>
      <c r="BK498" s="51"/>
      <c r="BL498" s="51"/>
      <c r="BM498" s="51"/>
      <c r="BN498" s="51"/>
      <c r="BO498" s="51"/>
      <c r="BP498" s="51"/>
      <c r="BQ498" s="51"/>
      <c r="BR498" s="51"/>
      <c r="BS498" s="51"/>
      <c r="BT498" s="51"/>
      <c r="BU498" s="51"/>
      <c r="BV498" s="51"/>
      <c r="BW498" s="51"/>
      <c r="BX498" s="51"/>
      <c r="BY498" s="51"/>
      <c r="BZ498" s="51"/>
      <c r="CA498" s="51"/>
    </row>
    <row r="499" spans="1:79" s="52" customFormat="1" x14ac:dyDescent="0.25">
      <c r="A499" s="51"/>
      <c r="W499" s="51"/>
      <c r="X499" s="51"/>
      <c r="Y499" s="51"/>
      <c r="Z499" s="51"/>
      <c r="AA499" s="51"/>
      <c r="AB499" s="51"/>
      <c r="AC499" s="51"/>
      <c r="AD499" s="51"/>
      <c r="AE499" s="51"/>
      <c r="AF499" s="51"/>
      <c r="AG499" s="51"/>
      <c r="AH499" s="51"/>
      <c r="AI499" s="51"/>
      <c r="AJ499" s="51"/>
      <c r="AK499" s="51"/>
      <c r="AL499" s="51"/>
      <c r="AM499" s="51"/>
      <c r="AN499" s="51"/>
      <c r="AO499" s="51"/>
      <c r="AP499" s="51"/>
      <c r="AQ499" s="51"/>
      <c r="AR499" s="51"/>
      <c r="AS499" s="51"/>
      <c r="AT499" s="51"/>
      <c r="AU499" s="51"/>
      <c r="AV499" s="51"/>
      <c r="AW499" s="51"/>
      <c r="AX499" s="51"/>
      <c r="AY499" s="51"/>
      <c r="AZ499" s="51"/>
      <c r="BA499" s="51"/>
      <c r="BB499" s="51"/>
      <c r="BC499" s="51"/>
      <c r="BD499" s="51"/>
      <c r="BE499" s="51"/>
      <c r="BF499" s="51"/>
      <c r="BG499" s="51"/>
      <c r="BH499" s="51"/>
      <c r="BI499" s="51"/>
      <c r="BJ499" s="51"/>
      <c r="BK499" s="51"/>
      <c r="BL499" s="51"/>
      <c r="BM499" s="51"/>
      <c r="BN499" s="51"/>
      <c r="BO499" s="51"/>
      <c r="BP499" s="51"/>
      <c r="BQ499" s="51"/>
      <c r="BR499" s="51"/>
      <c r="BS499" s="51"/>
      <c r="BT499" s="51"/>
      <c r="BU499" s="51"/>
      <c r="BV499" s="51"/>
      <c r="BW499" s="51"/>
      <c r="BX499" s="51"/>
      <c r="BY499" s="51"/>
      <c r="BZ499" s="51"/>
      <c r="CA499" s="51"/>
    </row>
    <row r="500" spans="1:79" s="52" customFormat="1" x14ac:dyDescent="0.25">
      <c r="A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c r="AW500" s="51"/>
      <c r="AX500" s="51"/>
      <c r="AY500" s="51"/>
      <c r="AZ500" s="51"/>
      <c r="BA500" s="51"/>
      <c r="BB500" s="51"/>
      <c r="BC500" s="51"/>
      <c r="BD500" s="51"/>
      <c r="BE500" s="51"/>
      <c r="BF500" s="51"/>
      <c r="BG500" s="51"/>
      <c r="BH500" s="51"/>
      <c r="BI500" s="51"/>
      <c r="BJ500" s="51"/>
      <c r="BK500" s="51"/>
      <c r="BL500" s="51"/>
      <c r="BM500" s="51"/>
      <c r="BN500" s="51"/>
      <c r="BO500" s="51"/>
      <c r="BP500" s="51"/>
      <c r="BQ500" s="51"/>
      <c r="BR500" s="51"/>
      <c r="BS500" s="51"/>
      <c r="BT500" s="51"/>
      <c r="BU500" s="51"/>
      <c r="BV500" s="51"/>
      <c r="BW500" s="51"/>
      <c r="BX500" s="51"/>
      <c r="BY500" s="51"/>
      <c r="BZ500" s="51"/>
      <c r="CA500" s="51"/>
    </row>
    <row r="501" spans="1:79" s="52" customFormat="1" x14ac:dyDescent="0.25">
      <c r="A501" s="51"/>
      <c r="W501" s="51"/>
      <c r="X501" s="51"/>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51"/>
      <c r="AY501" s="51"/>
      <c r="AZ501" s="51"/>
      <c r="BA501" s="51"/>
      <c r="BB501" s="51"/>
      <c r="BC501" s="51"/>
      <c r="BD501" s="51"/>
      <c r="BE501" s="51"/>
      <c r="BF501" s="51"/>
      <c r="BG501" s="51"/>
      <c r="BH501" s="51"/>
      <c r="BI501" s="51"/>
      <c r="BJ501" s="51"/>
      <c r="BK501" s="51"/>
      <c r="BL501" s="51"/>
      <c r="BM501" s="51"/>
      <c r="BN501" s="51"/>
      <c r="BO501" s="51"/>
      <c r="BP501" s="51"/>
      <c r="BQ501" s="51"/>
      <c r="BR501" s="51"/>
      <c r="BS501" s="51"/>
      <c r="BT501" s="51"/>
      <c r="BU501" s="51"/>
      <c r="BV501" s="51"/>
      <c r="BW501" s="51"/>
      <c r="BX501" s="51"/>
      <c r="BY501" s="51"/>
      <c r="BZ501" s="51"/>
      <c r="CA501" s="51"/>
    </row>
    <row r="502" spans="1:79" s="52" customFormat="1" x14ac:dyDescent="0.25">
      <c r="A502" s="51"/>
      <c r="W502" s="51"/>
      <c r="X502" s="51"/>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c r="AW502" s="51"/>
      <c r="AX502" s="51"/>
      <c r="AY502" s="51"/>
      <c r="AZ502" s="51"/>
      <c r="BA502" s="51"/>
      <c r="BB502" s="51"/>
      <c r="BC502" s="51"/>
      <c r="BD502" s="51"/>
      <c r="BE502" s="51"/>
      <c r="BF502" s="51"/>
      <c r="BG502" s="51"/>
      <c r="BH502" s="51"/>
      <c r="BI502" s="51"/>
      <c r="BJ502" s="51"/>
      <c r="BK502" s="51"/>
      <c r="BL502" s="51"/>
      <c r="BM502" s="51"/>
      <c r="BN502" s="51"/>
      <c r="BO502" s="51"/>
      <c r="BP502" s="51"/>
      <c r="BQ502" s="51"/>
      <c r="BR502" s="51"/>
      <c r="BS502" s="51"/>
      <c r="BT502" s="51"/>
      <c r="BU502" s="51"/>
      <c r="BV502" s="51"/>
      <c r="BW502" s="51"/>
      <c r="BX502" s="51"/>
      <c r="BY502" s="51"/>
      <c r="BZ502" s="51"/>
      <c r="CA502" s="51"/>
    </row>
    <row r="503" spans="1:79" s="52" customFormat="1" x14ac:dyDescent="0.25">
      <c r="A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c r="AW503" s="51"/>
      <c r="AX503" s="51"/>
      <c r="AY503" s="51"/>
      <c r="AZ503" s="51"/>
      <c r="BA503" s="51"/>
      <c r="BB503" s="51"/>
      <c r="BC503" s="51"/>
      <c r="BD503" s="51"/>
      <c r="BE503" s="51"/>
      <c r="BF503" s="51"/>
      <c r="BG503" s="51"/>
      <c r="BH503" s="51"/>
      <c r="BI503" s="51"/>
      <c r="BJ503" s="51"/>
      <c r="BK503" s="51"/>
      <c r="BL503" s="51"/>
      <c r="BM503" s="51"/>
      <c r="BN503" s="51"/>
      <c r="BO503" s="51"/>
      <c r="BP503" s="51"/>
      <c r="BQ503" s="51"/>
      <c r="BR503" s="51"/>
      <c r="BS503" s="51"/>
      <c r="BT503" s="51"/>
      <c r="BU503" s="51"/>
      <c r="BV503" s="51"/>
      <c r="BW503" s="51"/>
      <c r="BX503" s="51"/>
      <c r="BY503" s="51"/>
      <c r="BZ503" s="51"/>
      <c r="CA503" s="51"/>
    </row>
    <row r="504" spans="1:79" s="52" customFormat="1" x14ac:dyDescent="0.25">
      <c r="A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c r="AW504" s="51"/>
      <c r="AX504" s="51"/>
      <c r="AY504" s="51"/>
      <c r="AZ504" s="51"/>
      <c r="BA504" s="51"/>
      <c r="BB504" s="51"/>
      <c r="BC504" s="51"/>
      <c r="BD504" s="51"/>
      <c r="BE504" s="51"/>
      <c r="BF504" s="51"/>
      <c r="BG504" s="51"/>
      <c r="BH504" s="51"/>
      <c r="BI504" s="51"/>
      <c r="BJ504" s="51"/>
      <c r="BK504" s="51"/>
      <c r="BL504" s="51"/>
      <c r="BM504" s="51"/>
      <c r="BN504" s="51"/>
      <c r="BO504" s="51"/>
      <c r="BP504" s="51"/>
      <c r="BQ504" s="51"/>
      <c r="BR504" s="51"/>
      <c r="BS504" s="51"/>
      <c r="BT504" s="51"/>
      <c r="BU504" s="51"/>
      <c r="BV504" s="51"/>
      <c r="BW504" s="51"/>
      <c r="BX504" s="51"/>
      <c r="BY504" s="51"/>
      <c r="BZ504" s="51"/>
      <c r="CA504" s="51"/>
    </row>
    <row r="505" spans="1:79" s="52" customFormat="1" x14ac:dyDescent="0.25">
      <c r="A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c r="AW505" s="51"/>
      <c r="AX505" s="51"/>
      <c r="AY505" s="51"/>
      <c r="AZ505" s="51"/>
      <c r="BA505" s="51"/>
      <c r="BB505" s="51"/>
      <c r="BC505" s="51"/>
      <c r="BD505" s="51"/>
      <c r="BE505" s="51"/>
      <c r="BF505" s="51"/>
      <c r="BG505" s="51"/>
      <c r="BH505" s="51"/>
      <c r="BI505" s="51"/>
      <c r="BJ505" s="51"/>
      <c r="BK505" s="51"/>
      <c r="BL505" s="51"/>
      <c r="BM505" s="51"/>
      <c r="BN505" s="51"/>
      <c r="BO505" s="51"/>
      <c r="BP505" s="51"/>
      <c r="BQ505" s="51"/>
      <c r="BR505" s="51"/>
      <c r="BS505" s="51"/>
      <c r="BT505" s="51"/>
      <c r="BU505" s="51"/>
      <c r="BV505" s="51"/>
      <c r="BW505" s="51"/>
      <c r="BX505" s="51"/>
      <c r="BY505" s="51"/>
      <c r="BZ505" s="51"/>
      <c r="CA505" s="51"/>
    </row>
    <row r="506" spans="1:79" s="52" customFormat="1" x14ac:dyDescent="0.25">
      <c r="A506" s="51"/>
      <c r="W506" s="51"/>
      <c r="X506" s="51"/>
      <c r="Y506" s="51"/>
      <c r="Z506" s="51"/>
      <c r="AA506" s="51"/>
      <c r="AB506" s="51"/>
      <c r="AC506" s="51"/>
      <c r="AD506" s="51"/>
      <c r="AE506" s="51"/>
      <c r="AF506" s="51"/>
      <c r="AG506" s="51"/>
      <c r="AH506" s="51"/>
      <c r="AI506" s="51"/>
      <c r="AJ506" s="51"/>
      <c r="AK506" s="51"/>
      <c r="AL506" s="51"/>
      <c r="AM506" s="51"/>
      <c r="AN506" s="51"/>
      <c r="AO506" s="51"/>
      <c r="AP506" s="51"/>
      <c r="AQ506" s="51"/>
      <c r="AR506" s="51"/>
      <c r="AS506" s="51"/>
      <c r="AT506" s="51"/>
      <c r="AU506" s="51"/>
      <c r="AV506" s="51"/>
      <c r="AW506" s="51"/>
      <c r="AX506" s="51"/>
      <c r="AY506" s="51"/>
      <c r="AZ506" s="51"/>
      <c r="BA506" s="51"/>
      <c r="BB506" s="51"/>
      <c r="BC506" s="51"/>
      <c r="BD506" s="51"/>
      <c r="BE506" s="51"/>
      <c r="BF506" s="51"/>
      <c r="BG506" s="51"/>
      <c r="BH506" s="51"/>
      <c r="BI506" s="51"/>
      <c r="BJ506" s="51"/>
      <c r="BK506" s="51"/>
      <c r="BL506" s="51"/>
      <c r="BM506" s="51"/>
      <c r="BN506" s="51"/>
      <c r="BO506" s="51"/>
      <c r="BP506" s="51"/>
      <c r="BQ506" s="51"/>
      <c r="BR506" s="51"/>
      <c r="BS506" s="51"/>
      <c r="BT506" s="51"/>
      <c r="BU506" s="51"/>
      <c r="BV506" s="51"/>
      <c r="BW506" s="51"/>
      <c r="BX506" s="51"/>
      <c r="BY506" s="51"/>
      <c r="BZ506" s="51"/>
      <c r="CA506" s="51"/>
    </row>
    <row r="507" spans="1:79" s="52" customFormat="1" x14ac:dyDescent="0.25">
      <c r="A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51"/>
      <c r="AY507" s="51"/>
      <c r="AZ507" s="51"/>
      <c r="BA507" s="51"/>
      <c r="BB507" s="51"/>
      <c r="BC507" s="51"/>
      <c r="BD507" s="51"/>
      <c r="BE507" s="51"/>
      <c r="BF507" s="51"/>
      <c r="BG507" s="51"/>
      <c r="BH507" s="51"/>
      <c r="BI507" s="51"/>
      <c r="BJ507" s="51"/>
      <c r="BK507" s="51"/>
      <c r="BL507" s="51"/>
      <c r="BM507" s="51"/>
      <c r="BN507" s="51"/>
      <c r="BO507" s="51"/>
      <c r="BP507" s="51"/>
      <c r="BQ507" s="51"/>
      <c r="BR507" s="51"/>
      <c r="BS507" s="51"/>
      <c r="BT507" s="51"/>
      <c r="BU507" s="51"/>
      <c r="BV507" s="51"/>
      <c r="BW507" s="51"/>
      <c r="BX507" s="51"/>
      <c r="BY507" s="51"/>
      <c r="BZ507" s="51"/>
      <c r="CA507" s="51"/>
    </row>
    <row r="508" spans="1:79" s="52" customFormat="1" x14ac:dyDescent="0.25">
      <c r="A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c r="AW508" s="51"/>
      <c r="AX508" s="51"/>
      <c r="AY508" s="51"/>
      <c r="AZ508" s="51"/>
      <c r="BA508" s="51"/>
      <c r="BB508" s="51"/>
      <c r="BC508" s="51"/>
      <c r="BD508" s="51"/>
      <c r="BE508" s="51"/>
      <c r="BF508" s="51"/>
      <c r="BG508" s="51"/>
      <c r="BH508" s="51"/>
      <c r="BI508" s="51"/>
      <c r="BJ508" s="51"/>
      <c r="BK508" s="51"/>
      <c r="BL508" s="51"/>
      <c r="BM508" s="51"/>
      <c r="BN508" s="51"/>
      <c r="BO508" s="51"/>
      <c r="BP508" s="51"/>
      <c r="BQ508" s="51"/>
      <c r="BR508" s="51"/>
      <c r="BS508" s="51"/>
      <c r="BT508" s="51"/>
      <c r="BU508" s="51"/>
      <c r="BV508" s="51"/>
      <c r="BW508" s="51"/>
      <c r="BX508" s="51"/>
      <c r="BY508" s="51"/>
      <c r="BZ508" s="51"/>
      <c r="CA508" s="51"/>
    </row>
    <row r="509" spans="1:79" s="52" customFormat="1" x14ac:dyDescent="0.25">
      <c r="A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c r="AW509" s="51"/>
      <c r="AX509" s="51"/>
      <c r="AY509" s="51"/>
      <c r="AZ509" s="51"/>
      <c r="BA509" s="51"/>
      <c r="BB509" s="51"/>
      <c r="BC509" s="51"/>
      <c r="BD509" s="51"/>
      <c r="BE509" s="51"/>
      <c r="BF509" s="51"/>
      <c r="BG509" s="51"/>
      <c r="BH509" s="51"/>
      <c r="BI509" s="51"/>
      <c r="BJ509" s="51"/>
      <c r="BK509" s="51"/>
      <c r="BL509" s="51"/>
      <c r="BM509" s="51"/>
      <c r="BN509" s="51"/>
      <c r="BO509" s="51"/>
      <c r="BP509" s="51"/>
      <c r="BQ509" s="51"/>
      <c r="BR509" s="51"/>
      <c r="BS509" s="51"/>
      <c r="BT509" s="51"/>
      <c r="BU509" s="51"/>
      <c r="BV509" s="51"/>
      <c r="BW509" s="51"/>
      <c r="BX509" s="51"/>
      <c r="BY509" s="51"/>
      <c r="BZ509" s="51"/>
      <c r="CA509" s="51"/>
    </row>
    <row r="510" spans="1:79" s="52" customFormat="1" x14ac:dyDescent="0.25">
      <c r="A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c r="AW510" s="51"/>
      <c r="AX510" s="51"/>
      <c r="AY510" s="51"/>
      <c r="AZ510" s="51"/>
      <c r="BA510" s="51"/>
      <c r="BB510" s="51"/>
      <c r="BC510" s="51"/>
      <c r="BD510" s="51"/>
      <c r="BE510" s="51"/>
      <c r="BF510" s="51"/>
      <c r="BG510" s="51"/>
      <c r="BH510" s="51"/>
      <c r="BI510" s="51"/>
      <c r="BJ510" s="51"/>
      <c r="BK510" s="51"/>
      <c r="BL510" s="51"/>
      <c r="BM510" s="51"/>
      <c r="BN510" s="51"/>
      <c r="BO510" s="51"/>
      <c r="BP510" s="51"/>
      <c r="BQ510" s="51"/>
      <c r="BR510" s="51"/>
      <c r="BS510" s="51"/>
      <c r="BT510" s="51"/>
      <c r="BU510" s="51"/>
      <c r="BV510" s="51"/>
      <c r="BW510" s="51"/>
      <c r="BX510" s="51"/>
      <c r="BY510" s="51"/>
      <c r="BZ510" s="51"/>
      <c r="CA510" s="51"/>
    </row>
    <row r="511" spans="1:79" s="52" customFormat="1" x14ac:dyDescent="0.25">
      <c r="A511" s="51"/>
      <c r="W511" s="51"/>
      <c r="X511" s="51"/>
      <c r="Y511" s="51"/>
      <c r="Z511" s="51"/>
      <c r="AA511" s="51"/>
      <c r="AB511" s="51"/>
      <c r="AC511" s="51"/>
      <c r="AD511" s="51"/>
      <c r="AE511" s="51"/>
      <c r="AF511" s="51"/>
      <c r="AG511" s="51"/>
      <c r="AH511" s="51"/>
      <c r="AI511" s="51"/>
      <c r="AJ511" s="51"/>
      <c r="AK511" s="51"/>
      <c r="AL511" s="51"/>
      <c r="AM511" s="51"/>
      <c r="AN511" s="51"/>
      <c r="AO511" s="51"/>
      <c r="AP511" s="51"/>
      <c r="AQ511" s="51"/>
      <c r="AR511" s="51"/>
      <c r="AS511" s="51"/>
      <c r="AT511" s="51"/>
      <c r="AU511" s="51"/>
      <c r="AV511" s="51"/>
      <c r="AW511" s="51"/>
      <c r="AX511" s="51"/>
      <c r="AY511" s="51"/>
      <c r="AZ511" s="51"/>
      <c r="BA511" s="51"/>
      <c r="BB511" s="51"/>
      <c r="BC511" s="51"/>
      <c r="BD511" s="51"/>
      <c r="BE511" s="51"/>
      <c r="BF511" s="51"/>
      <c r="BG511" s="51"/>
      <c r="BH511" s="51"/>
      <c r="BI511" s="51"/>
      <c r="BJ511" s="51"/>
      <c r="BK511" s="51"/>
      <c r="BL511" s="51"/>
      <c r="BM511" s="51"/>
      <c r="BN511" s="51"/>
      <c r="BO511" s="51"/>
      <c r="BP511" s="51"/>
      <c r="BQ511" s="51"/>
      <c r="BR511" s="51"/>
      <c r="BS511" s="51"/>
      <c r="BT511" s="51"/>
      <c r="BU511" s="51"/>
      <c r="BV511" s="51"/>
      <c r="BW511" s="51"/>
      <c r="BX511" s="51"/>
      <c r="BY511" s="51"/>
      <c r="BZ511" s="51"/>
      <c r="CA511" s="51"/>
    </row>
    <row r="512" spans="1:79" s="52" customFormat="1" x14ac:dyDescent="0.25">
      <c r="A512" s="51"/>
      <c r="W512" s="51"/>
      <c r="X512" s="51"/>
      <c r="Y512" s="51"/>
      <c r="Z512" s="51"/>
      <c r="AA512" s="51"/>
      <c r="AB512" s="51"/>
      <c r="AC512" s="51"/>
      <c r="AD512" s="51"/>
      <c r="AE512" s="51"/>
      <c r="AF512" s="51"/>
      <c r="AG512" s="51"/>
      <c r="AH512" s="51"/>
      <c r="AI512" s="51"/>
      <c r="AJ512" s="51"/>
      <c r="AK512" s="51"/>
      <c r="AL512" s="51"/>
      <c r="AM512" s="51"/>
      <c r="AN512" s="51"/>
      <c r="AO512" s="51"/>
      <c r="AP512" s="51"/>
      <c r="AQ512" s="51"/>
      <c r="AR512" s="51"/>
      <c r="AS512" s="51"/>
      <c r="AT512" s="51"/>
      <c r="AU512" s="51"/>
      <c r="AV512" s="51"/>
      <c r="AW512" s="51"/>
      <c r="AX512" s="51"/>
      <c r="AY512" s="51"/>
      <c r="AZ512" s="51"/>
      <c r="BA512" s="51"/>
      <c r="BB512" s="51"/>
      <c r="BC512" s="51"/>
      <c r="BD512" s="51"/>
      <c r="BE512" s="51"/>
      <c r="BF512" s="51"/>
      <c r="BG512" s="51"/>
      <c r="BH512" s="51"/>
      <c r="BI512" s="51"/>
      <c r="BJ512" s="51"/>
      <c r="BK512" s="51"/>
      <c r="BL512" s="51"/>
      <c r="BM512" s="51"/>
      <c r="BN512" s="51"/>
      <c r="BO512" s="51"/>
      <c r="BP512" s="51"/>
      <c r="BQ512" s="51"/>
      <c r="BR512" s="51"/>
      <c r="BS512" s="51"/>
      <c r="BT512" s="51"/>
      <c r="BU512" s="51"/>
      <c r="BV512" s="51"/>
      <c r="BW512" s="51"/>
      <c r="BX512" s="51"/>
      <c r="BY512" s="51"/>
      <c r="BZ512" s="51"/>
      <c r="CA512" s="51"/>
    </row>
    <row r="513" spans="1:79" s="52" customFormat="1" x14ac:dyDescent="0.25">
      <c r="A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c r="AT513" s="51"/>
      <c r="AU513" s="51"/>
      <c r="AV513" s="51"/>
      <c r="AW513" s="51"/>
      <c r="AX513" s="51"/>
      <c r="AY513" s="51"/>
      <c r="AZ513" s="51"/>
      <c r="BA513" s="51"/>
      <c r="BB513" s="51"/>
      <c r="BC513" s="51"/>
      <c r="BD513" s="51"/>
      <c r="BE513" s="51"/>
      <c r="BF513" s="51"/>
      <c r="BG513" s="51"/>
      <c r="BH513" s="51"/>
      <c r="BI513" s="51"/>
      <c r="BJ513" s="51"/>
      <c r="BK513" s="51"/>
      <c r="BL513" s="51"/>
      <c r="BM513" s="51"/>
      <c r="BN513" s="51"/>
      <c r="BO513" s="51"/>
      <c r="BP513" s="51"/>
      <c r="BQ513" s="51"/>
      <c r="BR513" s="51"/>
      <c r="BS513" s="51"/>
      <c r="BT513" s="51"/>
      <c r="BU513" s="51"/>
      <c r="BV513" s="51"/>
      <c r="BW513" s="51"/>
      <c r="BX513" s="51"/>
      <c r="BY513" s="51"/>
      <c r="BZ513" s="51"/>
      <c r="CA513" s="51"/>
    </row>
    <row r="514" spans="1:79" s="52" customFormat="1" x14ac:dyDescent="0.25">
      <c r="A514" s="51"/>
      <c r="W514" s="51"/>
      <c r="X514" s="51"/>
      <c r="Y514" s="51"/>
      <c r="Z514" s="51"/>
      <c r="AA514" s="51"/>
      <c r="AB514" s="51"/>
      <c r="AC514" s="51"/>
      <c r="AD514" s="51"/>
      <c r="AE514" s="51"/>
      <c r="AF514" s="51"/>
      <c r="AG514" s="51"/>
      <c r="AH514" s="51"/>
      <c r="AI514" s="51"/>
      <c r="AJ514" s="51"/>
      <c r="AK514" s="51"/>
      <c r="AL514" s="51"/>
      <c r="AM514" s="51"/>
      <c r="AN514" s="51"/>
      <c r="AO514" s="51"/>
      <c r="AP514" s="51"/>
      <c r="AQ514" s="51"/>
      <c r="AR514" s="51"/>
      <c r="AS514" s="51"/>
      <c r="AT514" s="51"/>
      <c r="AU514" s="51"/>
      <c r="AV514" s="51"/>
      <c r="AW514" s="51"/>
      <c r="AX514" s="51"/>
      <c r="AY514" s="51"/>
      <c r="AZ514" s="51"/>
      <c r="BA514" s="51"/>
      <c r="BB514" s="51"/>
      <c r="BC514" s="51"/>
      <c r="BD514" s="51"/>
      <c r="BE514" s="51"/>
      <c r="BF514" s="51"/>
      <c r="BG514" s="51"/>
      <c r="BH514" s="51"/>
      <c r="BI514" s="51"/>
      <c r="BJ514" s="51"/>
      <c r="BK514" s="51"/>
      <c r="BL514" s="51"/>
      <c r="BM514" s="51"/>
      <c r="BN514" s="51"/>
      <c r="BO514" s="51"/>
      <c r="BP514" s="51"/>
      <c r="BQ514" s="51"/>
      <c r="BR514" s="51"/>
      <c r="BS514" s="51"/>
      <c r="BT514" s="51"/>
      <c r="BU514" s="51"/>
      <c r="BV514" s="51"/>
      <c r="BW514" s="51"/>
      <c r="BX514" s="51"/>
      <c r="BY514" s="51"/>
      <c r="BZ514" s="51"/>
      <c r="CA514" s="51"/>
    </row>
    <row r="515" spans="1:79" s="52" customFormat="1" x14ac:dyDescent="0.25">
      <c r="A515" s="51"/>
      <c r="W515" s="51"/>
      <c r="X515" s="51"/>
      <c r="Y515" s="51"/>
      <c r="Z515" s="51"/>
      <c r="AA515" s="51"/>
      <c r="AB515" s="51"/>
      <c r="AC515" s="51"/>
      <c r="AD515" s="51"/>
      <c r="AE515" s="51"/>
      <c r="AF515" s="51"/>
      <c r="AG515" s="51"/>
      <c r="AH515" s="51"/>
      <c r="AI515" s="51"/>
      <c r="AJ515" s="51"/>
      <c r="AK515" s="51"/>
      <c r="AL515" s="51"/>
      <c r="AM515" s="51"/>
      <c r="AN515" s="51"/>
      <c r="AO515" s="51"/>
      <c r="AP515" s="51"/>
      <c r="AQ515" s="51"/>
      <c r="AR515" s="51"/>
      <c r="AS515" s="51"/>
      <c r="AT515" s="51"/>
      <c r="AU515" s="51"/>
      <c r="AV515" s="51"/>
      <c r="AW515" s="51"/>
      <c r="AX515" s="51"/>
      <c r="AY515" s="51"/>
      <c r="AZ515" s="51"/>
      <c r="BA515" s="51"/>
      <c r="BB515" s="51"/>
      <c r="BC515" s="51"/>
      <c r="BD515" s="51"/>
      <c r="BE515" s="51"/>
      <c r="BF515" s="51"/>
      <c r="BG515" s="51"/>
      <c r="BH515" s="51"/>
      <c r="BI515" s="51"/>
      <c r="BJ515" s="51"/>
      <c r="BK515" s="51"/>
      <c r="BL515" s="51"/>
      <c r="BM515" s="51"/>
      <c r="BN515" s="51"/>
      <c r="BO515" s="51"/>
      <c r="BP515" s="51"/>
      <c r="BQ515" s="51"/>
      <c r="BR515" s="51"/>
      <c r="BS515" s="51"/>
      <c r="BT515" s="51"/>
      <c r="BU515" s="51"/>
      <c r="BV515" s="51"/>
      <c r="BW515" s="51"/>
      <c r="BX515" s="51"/>
      <c r="BY515" s="51"/>
      <c r="BZ515" s="51"/>
      <c r="CA515" s="51"/>
    </row>
    <row r="516" spans="1:79" s="52" customFormat="1" x14ac:dyDescent="0.25">
      <c r="A516" s="51"/>
      <c r="W516" s="51"/>
      <c r="X516" s="51"/>
      <c r="Y516" s="51"/>
      <c r="Z516" s="51"/>
      <c r="AA516" s="51"/>
      <c r="AB516" s="51"/>
      <c r="AC516" s="51"/>
      <c r="AD516" s="51"/>
      <c r="AE516" s="51"/>
      <c r="AF516" s="51"/>
      <c r="AG516" s="51"/>
      <c r="AH516" s="51"/>
      <c r="AI516" s="51"/>
      <c r="AJ516" s="51"/>
      <c r="AK516" s="51"/>
      <c r="AL516" s="51"/>
      <c r="AM516" s="51"/>
      <c r="AN516" s="51"/>
      <c r="AO516" s="51"/>
      <c r="AP516" s="51"/>
      <c r="AQ516" s="51"/>
      <c r="AR516" s="51"/>
      <c r="AS516" s="51"/>
      <c r="AT516" s="51"/>
      <c r="AU516" s="51"/>
      <c r="AV516" s="51"/>
      <c r="AW516" s="51"/>
      <c r="AX516" s="51"/>
      <c r="AY516" s="51"/>
      <c r="AZ516" s="51"/>
      <c r="BA516" s="51"/>
      <c r="BB516" s="51"/>
      <c r="BC516" s="51"/>
      <c r="BD516" s="51"/>
      <c r="BE516" s="51"/>
      <c r="BF516" s="51"/>
      <c r="BG516" s="51"/>
      <c r="BH516" s="51"/>
      <c r="BI516" s="51"/>
      <c r="BJ516" s="51"/>
      <c r="BK516" s="51"/>
      <c r="BL516" s="51"/>
      <c r="BM516" s="51"/>
      <c r="BN516" s="51"/>
      <c r="BO516" s="51"/>
      <c r="BP516" s="51"/>
      <c r="BQ516" s="51"/>
      <c r="BR516" s="51"/>
      <c r="BS516" s="51"/>
      <c r="BT516" s="51"/>
      <c r="BU516" s="51"/>
      <c r="BV516" s="51"/>
      <c r="BW516" s="51"/>
      <c r="BX516" s="51"/>
      <c r="BY516" s="51"/>
      <c r="BZ516" s="51"/>
      <c r="CA516" s="51"/>
    </row>
    <row r="517" spans="1:79" s="52" customFormat="1" x14ac:dyDescent="0.25">
      <c r="A517" s="51"/>
      <c r="W517" s="51"/>
      <c r="X517" s="51"/>
      <c r="Y517" s="51"/>
      <c r="Z517" s="51"/>
      <c r="AA517" s="51"/>
      <c r="AB517" s="51"/>
      <c r="AC517" s="51"/>
      <c r="AD517" s="51"/>
      <c r="AE517" s="51"/>
      <c r="AF517" s="51"/>
      <c r="AG517" s="51"/>
      <c r="AH517" s="51"/>
      <c r="AI517" s="51"/>
      <c r="AJ517" s="51"/>
      <c r="AK517" s="51"/>
      <c r="AL517" s="51"/>
      <c r="AM517" s="51"/>
      <c r="AN517" s="51"/>
      <c r="AO517" s="51"/>
      <c r="AP517" s="51"/>
      <c r="AQ517" s="51"/>
      <c r="AR517" s="51"/>
      <c r="AS517" s="51"/>
      <c r="AT517" s="51"/>
      <c r="AU517" s="51"/>
      <c r="AV517" s="51"/>
      <c r="AW517" s="51"/>
      <c r="AX517" s="51"/>
      <c r="AY517" s="51"/>
      <c r="AZ517" s="51"/>
      <c r="BA517" s="51"/>
      <c r="BB517" s="51"/>
      <c r="BC517" s="51"/>
      <c r="BD517" s="51"/>
      <c r="BE517" s="51"/>
      <c r="BF517" s="51"/>
      <c r="BG517" s="51"/>
      <c r="BH517" s="51"/>
      <c r="BI517" s="51"/>
      <c r="BJ517" s="51"/>
      <c r="BK517" s="51"/>
      <c r="BL517" s="51"/>
      <c r="BM517" s="51"/>
      <c r="BN517" s="51"/>
      <c r="BO517" s="51"/>
      <c r="BP517" s="51"/>
      <c r="BQ517" s="51"/>
      <c r="BR517" s="51"/>
      <c r="BS517" s="51"/>
      <c r="BT517" s="51"/>
      <c r="BU517" s="51"/>
      <c r="BV517" s="51"/>
      <c r="BW517" s="51"/>
      <c r="BX517" s="51"/>
      <c r="BY517" s="51"/>
      <c r="BZ517" s="51"/>
      <c r="CA517" s="51"/>
    </row>
    <row r="518" spans="1:79" s="52" customFormat="1" x14ac:dyDescent="0.25">
      <c r="A518" s="51"/>
      <c r="W518" s="51"/>
      <c r="X518" s="51"/>
      <c r="Y518" s="51"/>
      <c r="Z518" s="51"/>
      <c r="AA518" s="51"/>
      <c r="AB518" s="51"/>
      <c r="AC518" s="51"/>
      <c r="AD518" s="51"/>
      <c r="AE518" s="51"/>
      <c r="AF518" s="51"/>
      <c r="AG518" s="51"/>
      <c r="AH518" s="51"/>
      <c r="AI518" s="51"/>
      <c r="AJ518" s="51"/>
      <c r="AK518" s="51"/>
      <c r="AL518" s="51"/>
      <c r="AM518" s="51"/>
      <c r="AN518" s="51"/>
      <c r="AO518" s="51"/>
      <c r="AP518" s="51"/>
      <c r="AQ518" s="51"/>
      <c r="AR518" s="51"/>
      <c r="AS518" s="51"/>
      <c r="AT518" s="51"/>
      <c r="AU518" s="51"/>
      <c r="AV518" s="51"/>
      <c r="AW518" s="51"/>
      <c r="AX518" s="51"/>
      <c r="AY518" s="51"/>
      <c r="AZ518" s="51"/>
      <c r="BA518" s="51"/>
      <c r="BB518" s="51"/>
      <c r="BC518" s="51"/>
      <c r="BD518" s="51"/>
      <c r="BE518" s="51"/>
      <c r="BF518" s="51"/>
      <c r="BG518" s="51"/>
      <c r="BH518" s="51"/>
      <c r="BI518" s="51"/>
      <c r="BJ518" s="51"/>
      <c r="BK518" s="51"/>
      <c r="BL518" s="51"/>
      <c r="BM518" s="51"/>
      <c r="BN518" s="51"/>
      <c r="BO518" s="51"/>
      <c r="BP518" s="51"/>
      <c r="BQ518" s="51"/>
      <c r="BR518" s="51"/>
      <c r="BS518" s="51"/>
      <c r="BT518" s="51"/>
      <c r="BU518" s="51"/>
      <c r="BV518" s="51"/>
      <c r="BW518" s="51"/>
      <c r="BX518" s="51"/>
      <c r="BY518" s="51"/>
      <c r="BZ518" s="51"/>
      <c r="CA518" s="51"/>
    </row>
    <row r="519" spans="1:79" s="52" customFormat="1" x14ac:dyDescent="0.25">
      <c r="A519" s="51"/>
      <c r="W519" s="51"/>
      <c r="X519" s="51"/>
      <c r="Y519" s="51"/>
      <c r="Z519" s="51"/>
      <c r="AA519" s="51"/>
      <c r="AB519" s="51"/>
      <c r="AC519" s="51"/>
      <c r="AD519" s="51"/>
      <c r="AE519" s="51"/>
      <c r="AF519" s="51"/>
      <c r="AG519" s="51"/>
      <c r="AH519" s="51"/>
      <c r="AI519" s="51"/>
      <c r="AJ519" s="51"/>
      <c r="AK519" s="51"/>
      <c r="AL519" s="51"/>
      <c r="AM519" s="51"/>
      <c r="AN519" s="51"/>
      <c r="AO519" s="51"/>
      <c r="AP519" s="51"/>
      <c r="AQ519" s="51"/>
      <c r="AR519" s="51"/>
      <c r="AS519" s="51"/>
      <c r="AT519" s="51"/>
      <c r="AU519" s="51"/>
      <c r="AV519" s="51"/>
      <c r="AW519" s="51"/>
      <c r="AX519" s="51"/>
      <c r="AY519" s="51"/>
      <c r="AZ519" s="51"/>
      <c r="BA519" s="51"/>
      <c r="BB519" s="51"/>
      <c r="BC519" s="51"/>
      <c r="BD519" s="51"/>
      <c r="BE519" s="51"/>
      <c r="BF519" s="51"/>
      <c r="BG519" s="51"/>
      <c r="BH519" s="51"/>
      <c r="BI519" s="51"/>
      <c r="BJ519" s="51"/>
      <c r="BK519" s="51"/>
      <c r="BL519" s="51"/>
      <c r="BM519" s="51"/>
      <c r="BN519" s="51"/>
      <c r="BO519" s="51"/>
      <c r="BP519" s="51"/>
      <c r="BQ519" s="51"/>
      <c r="BR519" s="51"/>
      <c r="BS519" s="51"/>
      <c r="BT519" s="51"/>
      <c r="BU519" s="51"/>
      <c r="BV519" s="51"/>
      <c r="BW519" s="51"/>
      <c r="BX519" s="51"/>
      <c r="BY519" s="51"/>
      <c r="BZ519" s="51"/>
      <c r="CA519" s="51"/>
    </row>
    <row r="520" spans="1:79" s="52" customFormat="1" x14ac:dyDescent="0.25">
      <c r="A520" s="51"/>
      <c r="W520" s="51"/>
      <c r="X520" s="51"/>
      <c r="Y520" s="51"/>
      <c r="Z520" s="51"/>
      <c r="AA520" s="51"/>
      <c r="AB520" s="51"/>
      <c r="AC520" s="51"/>
      <c r="AD520" s="51"/>
      <c r="AE520" s="51"/>
      <c r="AF520" s="51"/>
      <c r="AG520" s="51"/>
      <c r="AH520" s="51"/>
      <c r="AI520" s="51"/>
      <c r="AJ520" s="51"/>
      <c r="AK520" s="51"/>
      <c r="AL520" s="51"/>
      <c r="AM520" s="51"/>
      <c r="AN520" s="51"/>
      <c r="AO520" s="51"/>
      <c r="AP520" s="51"/>
      <c r="AQ520" s="51"/>
      <c r="AR520" s="51"/>
      <c r="AS520" s="51"/>
      <c r="AT520" s="51"/>
      <c r="AU520" s="51"/>
      <c r="AV520" s="51"/>
      <c r="AW520" s="51"/>
      <c r="AX520" s="51"/>
      <c r="AY520" s="51"/>
      <c r="AZ520" s="51"/>
      <c r="BA520" s="51"/>
      <c r="BB520" s="51"/>
      <c r="BC520" s="51"/>
      <c r="BD520" s="51"/>
      <c r="BE520" s="51"/>
      <c r="BF520" s="51"/>
      <c r="BG520" s="51"/>
      <c r="BH520" s="51"/>
      <c r="BI520" s="51"/>
      <c r="BJ520" s="51"/>
      <c r="BK520" s="51"/>
      <c r="BL520" s="51"/>
      <c r="BM520" s="51"/>
      <c r="BN520" s="51"/>
      <c r="BO520" s="51"/>
      <c r="BP520" s="51"/>
      <c r="BQ520" s="51"/>
      <c r="BR520" s="51"/>
      <c r="BS520" s="51"/>
      <c r="BT520" s="51"/>
      <c r="BU520" s="51"/>
      <c r="BV520" s="51"/>
      <c r="BW520" s="51"/>
      <c r="BX520" s="51"/>
      <c r="BY520" s="51"/>
      <c r="BZ520" s="51"/>
      <c r="CA520" s="51"/>
    </row>
    <row r="521" spans="1:79" s="52" customFormat="1" x14ac:dyDescent="0.25">
      <c r="A521" s="51"/>
      <c r="W521" s="51"/>
      <c r="X521" s="51"/>
      <c r="Y521" s="51"/>
      <c r="Z521" s="51"/>
      <c r="AA521" s="51"/>
      <c r="AB521" s="51"/>
      <c r="AC521" s="51"/>
      <c r="AD521" s="51"/>
      <c r="AE521" s="51"/>
      <c r="AF521" s="51"/>
      <c r="AG521" s="51"/>
      <c r="AH521" s="51"/>
      <c r="AI521" s="51"/>
      <c r="AJ521" s="51"/>
      <c r="AK521" s="51"/>
      <c r="AL521" s="51"/>
      <c r="AM521" s="51"/>
      <c r="AN521" s="51"/>
      <c r="AO521" s="51"/>
      <c r="AP521" s="51"/>
      <c r="AQ521" s="51"/>
      <c r="AR521" s="51"/>
      <c r="AS521" s="51"/>
      <c r="AT521" s="51"/>
      <c r="AU521" s="51"/>
      <c r="AV521" s="51"/>
      <c r="AW521" s="51"/>
      <c r="AX521" s="51"/>
      <c r="AY521" s="51"/>
      <c r="AZ521" s="51"/>
      <c r="BA521" s="51"/>
      <c r="BB521" s="51"/>
      <c r="BC521" s="51"/>
      <c r="BD521" s="51"/>
      <c r="BE521" s="51"/>
      <c r="BF521" s="51"/>
      <c r="BG521" s="51"/>
      <c r="BH521" s="51"/>
      <c r="BI521" s="51"/>
      <c r="BJ521" s="51"/>
      <c r="BK521" s="51"/>
      <c r="BL521" s="51"/>
      <c r="BM521" s="51"/>
      <c r="BN521" s="51"/>
      <c r="BO521" s="51"/>
      <c r="BP521" s="51"/>
      <c r="BQ521" s="51"/>
      <c r="BR521" s="51"/>
      <c r="BS521" s="51"/>
      <c r="BT521" s="51"/>
      <c r="BU521" s="51"/>
      <c r="BV521" s="51"/>
      <c r="BW521" s="51"/>
      <c r="BX521" s="51"/>
      <c r="BY521" s="51"/>
      <c r="BZ521" s="51"/>
      <c r="CA521" s="51"/>
    </row>
    <row r="522" spans="1:79" s="52" customFormat="1" x14ac:dyDescent="0.25">
      <c r="A522" s="51"/>
      <c r="W522" s="51"/>
      <c r="X522" s="51"/>
      <c r="Y522" s="51"/>
      <c r="Z522" s="51"/>
      <c r="AA522" s="51"/>
      <c r="AB522" s="51"/>
      <c r="AC522" s="51"/>
      <c r="AD522" s="51"/>
      <c r="AE522" s="51"/>
      <c r="AF522" s="51"/>
      <c r="AG522" s="51"/>
      <c r="AH522" s="51"/>
      <c r="AI522" s="51"/>
      <c r="AJ522" s="51"/>
      <c r="AK522" s="51"/>
      <c r="AL522" s="51"/>
      <c r="AM522" s="51"/>
      <c r="AN522" s="51"/>
      <c r="AO522" s="51"/>
      <c r="AP522" s="51"/>
      <c r="AQ522" s="51"/>
      <c r="AR522" s="51"/>
      <c r="AS522" s="51"/>
      <c r="AT522" s="51"/>
      <c r="AU522" s="51"/>
      <c r="AV522" s="51"/>
      <c r="AW522" s="51"/>
      <c r="AX522" s="51"/>
      <c r="AY522" s="51"/>
      <c r="AZ522" s="51"/>
      <c r="BA522" s="51"/>
      <c r="BB522" s="51"/>
      <c r="BC522" s="51"/>
      <c r="BD522" s="51"/>
      <c r="BE522" s="51"/>
      <c r="BF522" s="51"/>
      <c r="BG522" s="51"/>
      <c r="BH522" s="51"/>
      <c r="BI522" s="51"/>
      <c r="BJ522" s="51"/>
      <c r="BK522" s="51"/>
      <c r="BL522" s="51"/>
      <c r="BM522" s="51"/>
      <c r="BN522" s="51"/>
      <c r="BO522" s="51"/>
      <c r="BP522" s="51"/>
      <c r="BQ522" s="51"/>
      <c r="BR522" s="51"/>
      <c r="BS522" s="51"/>
      <c r="BT522" s="51"/>
      <c r="BU522" s="51"/>
      <c r="BV522" s="51"/>
      <c r="BW522" s="51"/>
      <c r="BX522" s="51"/>
      <c r="BY522" s="51"/>
      <c r="BZ522" s="51"/>
      <c r="CA522" s="51"/>
    </row>
    <row r="523" spans="1:79" s="52" customFormat="1" x14ac:dyDescent="0.25">
      <c r="A523" s="51"/>
      <c r="W523" s="51"/>
      <c r="X523" s="51"/>
      <c r="Y523" s="51"/>
      <c r="Z523" s="51"/>
      <c r="AA523" s="51"/>
      <c r="AB523" s="51"/>
      <c r="AC523" s="51"/>
      <c r="AD523" s="51"/>
      <c r="AE523" s="51"/>
      <c r="AF523" s="51"/>
      <c r="AG523" s="51"/>
      <c r="AH523" s="51"/>
      <c r="AI523" s="51"/>
      <c r="AJ523" s="51"/>
      <c r="AK523" s="51"/>
      <c r="AL523" s="51"/>
      <c r="AM523" s="51"/>
      <c r="AN523" s="51"/>
      <c r="AO523" s="51"/>
      <c r="AP523" s="51"/>
      <c r="AQ523" s="51"/>
      <c r="AR523" s="51"/>
      <c r="AS523" s="51"/>
      <c r="AT523" s="51"/>
      <c r="AU523" s="51"/>
      <c r="AV523" s="51"/>
      <c r="AW523" s="51"/>
      <c r="AX523" s="51"/>
      <c r="AY523" s="51"/>
      <c r="AZ523" s="51"/>
      <c r="BA523" s="51"/>
      <c r="BB523" s="51"/>
      <c r="BC523" s="51"/>
      <c r="BD523" s="51"/>
      <c r="BE523" s="51"/>
      <c r="BF523" s="51"/>
      <c r="BG523" s="51"/>
      <c r="BH523" s="51"/>
      <c r="BI523" s="51"/>
      <c r="BJ523" s="51"/>
      <c r="BK523" s="51"/>
      <c r="BL523" s="51"/>
      <c r="BM523" s="51"/>
      <c r="BN523" s="51"/>
      <c r="BO523" s="51"/>
      <c r="BP523" s="51"/>
      <c r="BQ523" s="51"/>
      <c r="BR523" s="51"/>
      <c r="BS523" s="51"/>
      <c r="BT523" s="51"/>
      <c r="BU523" s="51"/>
      <c r="BV523" s="51"/>
      <c r="BW523" s="51"/>
      <c r="BX523" s="51"/>
      <c r="BY523" s="51"/>
      <c r="BZ523" s="51"/>
      <c r="CA523" s="51"/>
    </row>
    <row r="524" spans="1:79" s="52" customFormat="1" x14ac:dyDescent="0.25">
      <c r="A524" s="51"/>
      <c r="W524" s="51"/>
      <c r="X524" s="51"/>
      <c r="Y524" s="51"/>
      <c r="Z524" s="51"/>
      <c r="AA524" s="51"/>
      <c r="AB524" s="51"/>
      <c r="AC524" s="51"/>
      <c r="AD524" s="51"/>
      <c r="AE524" s="51"/>
      <c r="AF524" s="51"/>
      <c r="AG524" s="51"/>
      <c r="AH524" s="51"/>
      <c r="AI524" s="51"/>
      <c r="AJ524" s="51"/>
      <c r="AK524" s="51"/>
      <c r="AL524" s="51"/>
      <c r="AM524" s="51"/>
      <c r="AN524" s="51"/>
      <c r="AO524" s="51"/>
      <c r="AP524" s="51"/>
      <c r="AQ524" s="51"/>
      <c r="AR524" s="51"/>
      <c r="AS524" s="51"/>
      <c r="AT524" s="51"/>
      <c r="AU524" s="51"/>
      <c r="AV524" s="51"/>
      <c r="AW524" s="51"/>
      <c r="AX524" s="51"/>
      <c r="AY524" s="51"/>
      <c r="AZ524" s="51"/>
      <c r="BA524" s="51"/>
      <c r="BB524" s="51"/>
      <c r="BC524" s="51"/>
      <c r="BD524" s="51"/>
      <c r="BE524" s="51"/>
      <c r="BF524" s="51"/>
      <c r="BG524" s="51"/>
      <c r="BH524" s="51"/>
      <c r="BI524" s="51"/>
      <c r="BJ524" s="51"/>
      <c r="BK524" s="51"/>
      <c r="BL524" s="51"/>
      <c r="BM524" s="51"/>
      <c r="BN524" s="51"/>
      <c r="BO524" s="51"/>
      <c r="BP524" s="51"/>
      <c r="BQ524" s="51"/>
      <c r="BR524" s="51"/>
      <c r="BS524" s="51"/>
      <c r="BT524" s="51"/>
      <c r="BU524" s="51"/>
      <c r="BV524" s="51"/>
      <c r="BW524" s="51"/>
      <c r="BX524" s="51"/>
      <c r="BY524" s="51"/>
      <c r="BZ524" s="51"/>
      <c r="CA524" s="51"/>
    </row>
    <row r="525" spans="1:79" s="52" customFormat="1" x14ac:dyDescent="0.25">
      <c r="A525" s="51"/>
      <c r="W525" s="51"/>
      <c r="X525" s="51"/>
      <c r="Y525" s="51"/>
      <c r="Z525" s="51"/>
      <c r="AA525" s="51"/>
      <c r="AB525" s="51"/>
      <c r="AC525" s="51"/>
      <c r="AD525" s="51"/>
      <c r="AE525" s="51"/>
      <c r="AF525" s="51"/>
      <c r="AG525" s="51"/>
      <c r="AH525" s="51"/>
      <c r="AI525" s="51"/>
      <c r="AJ525" s="51"/>
      <c r="AK525" s="51"/>
      <c r="AL525" s="51"/>
      <c r="AM525" s="51"/>
      <c r="AN525" s="51"/>
      <c r="AO525" s="51"/>
      <c r="AP525" s="51"/>
      <c r="AQ525" s="51"/>
      <c r="AR525" s="51"/>
      <c r="AS525" s="51"/>
      <c r="AT525" s="51"/>
      <c r="AU525" s="51"/>
      <c r="AV525" s="51"/>
      <c r="AW525" s="51"/>
      <c r="AX525" s="51"/>
      <c r="AY525" s="51"/>
      <c r="AZ525" s="51"/>
      <c r="BA525" s="51"/>
      <c r="BB525" s="51"/>
      <c r="BC525" s="51"/>
      <c r="BD525" s="51"/>
      <c r="BE525" s="51"/>
      <c r="BF525" s="51"/>
      <c r="BG525" s="51"/>
      <c r="BH525" s="51"/>
      <c r="BI525" s="51"/>
      <c r="BJ525" s="51"/>
      <c r="BK525" s="51"/>
      <c r="BL525" s="51"/>
      <c r="BM525" s="51"/>
      <c r="BN525" s="51"/>
      <c r="BO525" s="51"/>
      <c r="BP525" s="51"/>
      <c r="BQ525" s="51"/>
      <c r="BR525" s="51"/>
      <c r="BS525" s="51"/>
      <c r="BT525" s="51"/>
      <c r="BU525" s="51"/>
      <c r="BV525" s="51"/>
      <c r="BW525" s="51"/>
      <c r="BX525" s="51"/>
      <c r="BY525" s="51"/>
      <c r="BZ525" s="51"/>
      <c r="CA525" s="51"/>
    </row>
    <row r="526" spans="1:79" s="52" customFormat="1" x14ac:dyDescent="0.25">
      <c r="A526" s="51"/>
      <c r="W526" s="51"/>
      <c r="X526" s="51"/>
      <c r="Y526" s="51"/>
      <c r="Z526" s="51"/>
      <c r="AA526" s="51"/>
      <c r="AB526" s="51"/>
      <c r="AC526" s="51"/>
      <c r="AD526" s="51"/>
      <c r="AE526" s="51"/>
      <c r="AF526" s="51"/>
      <c r="AG526" s="51"/>
      <c r="AH526" s="51"/>
      <c r="AI526" s="51"/>
      <c r="AJ526" s="51"/>
      <c r="AK526" s="51"/>
      <c r="AL526" s="51"/>
      <c r="AM526" s="51"/>
      <c r="AN526" s="51"/>
      <c r="AO526" s="51"/>
      <c r="AP526" s="51"/>
      <c r="AQ526" s="51"/>
      <c r="AR526" s="51"/>
      <c r="AS526" s="51"/>
      <c r="AT526" s="51"/>
      <c r="AU526" s="51"/>
      <c r="AV526" s="51"/>
      <c r="AW526" s="51"/>
      <c r="AX526" s="51"/>
      <c r="AY526" s="51"/>
      <c r="AZ526" s="51"/>
      <c r="BA526" s="51"/>
      <c r="BB526" s="51"/>
      <c r="BC526" s="51"/>
      <c r="BD526" s="51"/>
      <c r="BE526" s="51"/>
      <c r="BF526" s="51"/>
      <c r="BG526" s="51"/>
      <c r="BH526" s="51"/>
      <c r="BI526" s="51"/>
      <c r="BJ526" s="51"/>
      <c r="BK526" s="51"/>
      <c r="BL526" s="51"/>
      <c r="BM526" s="51"/>
      <c r="BN526" s="51"/>
      <c r="BO526" s="51"/>
      <c r="BP526" s="51"/>
      <c r="BQ526" s="51"/>
      <c r="BR526" s="51"/>
      <c r="BS526" s="51"/>
      <c r="BT526" s="51"/>
      <c r="BU526" s="51"/>
      <c r="BV526" s="51"/>
      <c r="BW526" s="51"/>
      <c r="BX526" s="51"/>
      <c r="BY526" s="51"/>
      <c r="BZ526" s="51"/>
      <c r="CA526" s="51"/>
    </row>
    <row r="527" spans="1:79" s="52" customFormat="1" x14ac:dyDescent="0.25">
      <c r="A527" s="51"/>
      <c r="W527" s="51"/>
      <c r="X527" s="51"/>
      <c r="Y527" s="51"/>
      <c r="Z527" s="51"/>
      <c r="AA527" s="51"/>
      <c r="AB527" s="51"/>
      <c r="AC527" s="51"/>
      <c r="AD527" s="51"/>
      <c r="AE527" s="51"/>
      <c r="AF527" s="51"/>
      <c r="AG527" s="51"/>
      <c r="AH527" s="51"/>
      <c r="AI527" s="51"/>
      <c r="AJ527" s="51"/>
      <c r="AK527" s="51"/>
      <c r="AL527" s="51"/>
      <c r="AM527" s="51"/>
      <c r="AN527" s="51"/>
      <c r="AO527" s="51"/>
      <c r="AP527" s="51"/>
      <c r="AQ527" s="51"/>
      <c r="AR527" s="51"/>
      <c r="AS527" s="51"/>
      <c r="AT527" s="51"/>
      <c r="AU527" s="51"/>
      <c r="AV527" s="51"/>
      <c r="AW527" s="51"/>
      <c r="AX527" s="51"/>
      <c r="AY527" s="51"/>
      <c r="AZ527" s="51"/>
      <c r="BA527" s="51"/>
      <c r="BB527" s="51"/>
      <c r="BC527" s="51"/>
      <c r="BD527" s="51"/>
      <c r="BE527" s="51"/>
      <c r="BF527" s="51"/>
      <c r="BG527" s="51"/>
      <c r="BH527" s="51"/>
      <c r="BI527" s="51"/>
      <c r="BJ527" s="51"/>
      <c r="BK527" s="51"/>
      <c r="BL527" s="51"/>
      <c r="BM527" s="51"/>
      <c r="BN527" s="51"/>
      <c r="BO527" s="51"/>
      <c r="BP527" s="51"/>
      <c r="BQ527" s="51"/>
      <c r="BR527" s="51"/>
      <c r="BS527" s="51"/>
      <c r="BT527" s="51"/>
      <c r="BU527" s="51"/>
      <c r="BV527" s="51"/>
      <c r="BW527" s="51"/>
      <c r="BX527" s="51"/>
      <c r="BY527" s="51"/>
      <c r="BZ527" s="51"/>
      <c r="CA527" s="51"/>
    </row>
    <row r="528" spans="1:79" s="52" customFormat="1" x14ac:dyDescent="0.25">
      <c r="A528" s="51"/>
      <c r="W528" s="51"/>
      <c r="X528" s="51"/>
      <c r="Y528" s="51"/>
      <c r="Z528" s="51"/>
      <c r="AA528" s="51"/>
      <c r="AB528" s="51"/>
      <c r="AC528" s="51"/>
      <c r="AD528" s="51"/>
      <c r="AE528" s="51"/>
      <c r="AF528" s="51"/>
      <c r="AG528" s="51"/>
      <c r="AH528" s="51"/>
      <c r="AI528" s="51"/>
      <c r="AJ528" s="51"/>
      <c r="AK528" s="51"/>
      <c r="AL528" s="51"/>
      <c r="AM528" s="51"/>
      <c r="AN528" s="51"/>
      <c r="AO528" s="51"/>
      <c r="AP528" s="51"/>
      <c r="AQ528" s="51"/>
      <c r="AR528" s="51"/>
      <c r="AS528" s="51"/>
      <c r="AT528" s="51"/>
      <c r="AU528" s="51"/>
      <c r="AV528" s="51"/>
      <c r="AW528" s="51"/>
      <c r="AX528" s="51"/>
      <c r="AY528" s="51"/>
      <c r="AZ528" s="51"/>
      <c r="BA528" s="51"/>
      <c r="BB528" s="51"/>
      <c r="BC528" s="51"/>
      <c r="BD528" s="51"/>
      <c r="BE528" s="51"/>
      <c r="BF528" s="51"/>
      <c r="BG528" s="51"/>
      <c r="BH528" s="51"/>
      <c r="BI528" s="51"/>
      <c r="BJ528" s="51"/>
      <c r="BK528" s="51"/>
      <c r="BL528" s="51"/>
      <c r="BM528" s="51"/>
      <c r="BN528" s="51"/>
      <c r="BO528" s="51"/>
      <c r="BP528" s="51"/>
      <c r="BQ528" s="51"/>
      <c r="BR528" s="51"/>
      <c r="BS528" s="51"/>
      <c r="BT528" s="51"/>
      <c r="BU528" s="51"/>
      <c r="BV528" s="51"/>
      <c r="BW528" s="51"/>
      <c r="BX528" s="51"/>
      <c r="BY528" s="51"/>
      <c r="BZ528" s="51"/>
      <c r="CA528" s="51"/>
    </row>
    <row r="529" spans="1:79" s="52" customFormat="1" x14ac:dyDescent="0.25">
      <c r="A529" s="51"/>
      <c r="W529" s="51"/>
      <c r="X529" s="51"/>
      <c r="Y529" s="51"/>
      <c r="Z529" s="51"/>
      <c r="AA529" s="51"/>
      <c r="AB529" s="51"/>
      <c r="AC529" s="51"/>
      <c r="AD529" s="51"/>
      <c r="AE529" s="51"/>
      <c r="AF529" s="51"/>
      <c r="AG529" s="51"/>
      <c r="AH529" s="51"/>
      <c r="AI529" s="51"/>
      <c r="AJ529" s="51"/>
      <c r="AK529" s="51"/>
      <c r="AL529" s="51"/>
      <c r="AM529" s="51"/>
      <c r="AN529" s="51"/>
      <c r="AO529" s="51"/>
      <c r="AP529" s="51"/>
      <c r="AQ529" s="51"/>
      <c r="AR529" s="51"/>
      <c r="AS529" s="51"/>
      <c r="AT529" s="51"/>
      <c r="AU529" s="51"/>
      <c r="AV529" s="51"/>
      <c r="AW529" s="51"/>
      <c r="AX529" s="51"/>
      <c r="AY529" s="51"/>
      <c r="AZ529" s="51"/>
      <c r="BA529" s="51"/>
      <c r="BB529" s="51"/>
      <c r="BC529" s="51"/>
      <c r="BD529" s="51"/>
      <c r="BE529" s="51"/>
      <c r="BF529" s="51"/>
      <c r="BG529" s="51"/>
      <c r="BH529" s="51"/>
      <c r="BI529" s="51"/>
      <c r="BJ529" s="51"/>
      <c r="BK529" s="51"/>
      <c r="BL529" s="51"/>
      <c r="BM529" s="51"/>
      <c r="BN529" s="51"/>
      <c r="BO529" s="51"/>
      <c r="BP529" s="51"/>
      <c r="BQ529" s="51"/>
      <c r="BR529" s="51"/>
      <c r="BS529" s="51"/>
      <c r="BT529" s="51"/>
      <c r="BU529" s="51"/>
      <c r="BV529" s="51"/>
      <c r="BW529" s="51"/>
      <c r="BX529" s="51"/>
      <c r="BY529" s="51"/>
      <c r="BZ529" s="51"/>
      <c r="CA529" s="51"/>
    </row>
    <row r="530" spans="1:79" s="52" customFormat="1" x14ac:dyDescent="0.25">
      <c r="A530" s="51"/>
      <c r="W530" s="51"/>
      <c r="X530" s="51"/>
      <c r="Y530" s="51"/>
      <c r="Z530" s="51"/>
      <c r="AA530" s="51"/>
      <c r="AB530" s="51"/>
      <c r="AC530" s="51"/>
      <c r="AD530" s="51"/>
      <c r="AE530" s="51"/>
      <c r="AF530" s="51"/>
      <c r="AG530" s="51"/>
      <c r="AH530" s="51"/>
      <c r="AI530" s="51"/>
      <c r="AJ530" s="51"/>
      <c r="AK530" s="51"/>
      <c r="AL530" s="51"/>
      <c r="AM530" s="51"/>
      <c r="AN530" s="51"/>
      <c r="AO530" s="51"/>
      <c r="AP530" s="51"/>
      <c r="AQ530" s="51"/>
      <c r="AR530" s="51"/>
      <c r="AS530" s="51"/>
      <c r="AT530" s="51"/>
      <c r="AU530" s="51"/>
      <c r="AV530" s="51"/>
      <c r="AW530" s="51"/>
      <c r="AX530" s="51"/>
      <c r="AY530" s="51"/>
      <c r="AZ530" s="51"/>
      <c r="BA530" s="51"/>
      <c r="BB530" s="51"/>
      <c r="BC530" s="51"/>
      <c r="BD530" s="51"/>
      <c r="BE530" s="51"/>
      <c r="BF530" s="51"/>
      <c r="BG530" s="51"/>
      <c r="BH530" s="51"/>
      <c r="BI530" s="51"/>
      <c r="BJ530" s="51"/>
      <c r="BK530" s="51"/>
      <c r="BL530" s="51"/>
      <c r="BM530" s="51"/>
      <c r="BN530" s="51"/>
      <c r="BO530" s="51"/>
      <c r="BP530" s="51"/>
      <c r="BQ530" s="51"/>
      <c r="BR530" s="51"/>
      <c r="BS530" s="51"/>
      <c r="BT530" s="51"/>
      <c r="BU530" s="51"/>
      <c r="BV530" s="51"/>
      <c r="BW530" s="51"/>
      <c r="BX530" s="51"/>
      <c r="BY530" s="51"/>
      <c r="BZ530" s="51"/>
      <c r="CA530" s="51"/>
    </row>
    <row r="531" spans="1:79" s="52" customFormat="1" x14ac:dyDescent="0.25">
      <c r="A531" s="51"/>
      <c r="W531" s="51"/>
      <c r="X531" s="51"/>
      <c r="Y531" s="51"/>
      <c r="Z531" s="51"/>
      <c r="AA531" s="51"/>
      <c r="AB531" s="51"/>
      <c r="AC531" s="51"/>
      <c r="AD531" s="51"/>
      <c r="AE531" s="51"/>
      <c r="AF531" s="51"/>
      <c r="AG531" s="51"/>
      <c r="AH531" s="51"/>
      <c r="AI531" s="51"/>
      <c r="AJ531" s="51"/>
      <c r="AK531" s="51"/>
      <c r="AL531" s="51"/>
      <c r="AM531" s="51"/>
      <c r="AN531" s="51"/>
      <c r="AO531" s="51"/>
      <c r="AP531" s="51"/>
      <c r="AQ531" s="51"/>
      <c r="AR531" s="51"/>
      <c r="AS531" s="51"/>
      <c r="AT531" s="51"/>
      <c r="AU531" s="51"/>
      <c r="AV531" s="51"/>
      <c r="AW531" s="51"/>
      <c r="AX531" s="51"/>
      <c r="AY531" s="51"/>
      <c r="AZ531" s="51"/>
      <c r="BA531" s="51"/>
      <c r="BB531" s="51"/>
      <c r="BC531" s="51"/>
      <c r="BD531" s="51"/>
      <c r="BE531" s="51"/>
      <c r="BF531" s="51"/>
      <c r="BG531" s="51"/>
      <c r="BH531" s="51"/>
      <c r="BI531" s="51"/>
      <c r="BJ531" s="51"/>
      <c r="BK531" s="51"/>
      <c r="BL531" s="51"/>
      <c r="BM531" s="51"/>
      <c r="BN531" s="51"/>
      <c r="BO531" s="51"/>
      <c r="BP531" s="51"/>
      <c r="BQ531" s="51"/>
      <c r="BR531" s="51"/>
      <c r="BS531" s="51"/>
      <c r="BT531" s="51"/>
      <c r="BU531" s="51"/>
      <c r="BV531" s="51"/>
      <c r="BW531" s="51"/>
      <c r="BX531" s="51"/>
      <c r="BY531" s="51"/>
      <c r="BZ531" s="51"/>
      <c r="CA531" s="51"/>
    </row>
    <row r="532" spans="1:79" s="52" customFormat="1" x14ac:dyDescent="0.25">
      <c r="A532" s="51"/>
      <c r="W532" s="51"/>
      <c r="X532" s="51"/>
      <c r="Y532" s="51"/>
      <c r="Z532" s="51"/>
      <c r="AA532" s="51"/>
      <c r="AB532" s="51"/>
      <c r="AC532" s="51"/>
      <c r="AD532" s="51"/>
      <c r="AE532" s="51"/>
      <c r="AF532" s="51"/>
      <c r="AG532" s="51"/>
      <c r="AH532" s="51"/>
      <c r="AI532" s="51"/>
      <c r="AJ532" s="51"/>
      <c r="AK532" s="51"/>
      <c r="AL532" s="51"/>
      <c r="AM532" s="51"/>
      <c r="AN532" s="51"/>
      <c r="AO532" s="51"/>
      <c r="AP532" s="51"/>
      <c r="AQ532" s="51"/>
      <c r="AR532" s="51"/>
      <c r="AS532" s="51"/>
      <c r="AT532" s="51"/>
      <c r="AU532" s="51"/>
      <c r="AV532" s="51"/>
      <c r="AW532" s="51"/>
      <c r="AX532" s="51"/>
      <c r="AY532" s="51"/>
      <c r="AZ532" s="51"/>
      <c r="BA532" s="51"/>
      <c r="BB532" s="51"/>
      <c r="BC532" s="51"/>
      <c r="BD532" s="51"/>
      <c r="BE532" s="51"/>
      <c r="BF532" s="51"/>
      <c r="BG532" s="51"/>
      <c r="BH532" s="51"/>
      <c r="BI532" s="51"/>
      <c r="BJ532" s="51"/>
      <c r="BK532" s="51"/>
      <c r="BL532" s="51"/>
      <c r="BM532" s="51"/>
      <c r="BN532" s="51"/>
      <c r="BO532" s="51"/>
      <c r="BP532" s="51"/>
      <c r="BQ532" s="51"/>
      <c r="BR532" s="51"/>
      <c r="BS532" s="51"/>
      <c r="BT532" s="51"/>
      <c r="BU532" s="51"/>
      <c r="BV532" s="51"/>
      <c r="BW532" s="51"/>
      <c r="BX532" s="51"/>
      <c r="BY532" s="51"/>
      <c r="BZ532" s="51"/>
      <c r="CA532" s="51"/>
    </row>
    <row r="533" spans="1:79" s="52" customFormat="1" x14ac:dyDescent="0.25">
      <c r="A533" s="51"/>
      <c r="W533" s="51"/>
      <c r="X533" s="51"/>
      <c r="Y533" s="51"/>
      <c r="Z533" s="51"/>
      <c r="AA533" s="51"/>
      <c r="AB533" s="51"/>
      <c r="AC533" s="51"/>
      <c r="AD533" s="51"/>
      <c r="AE533" s="51"/>
      <c r="AF533" s="51"/>
      <c r="AG533" s="51"/>
      <c r="AH533" s="51"/>
      <c r="AI533" s="51"/>
      <c r="AJ533" s="51"/>
      <c r="AK533" s="51"/>
      <c r="AL533" s="51"/>
      <c r="AM533" s="51"/>
      <c r="AN533" s="51"/>
      <c r="AO533" s="51"/>
      <c r="AP533" s="51"/>
      <c r="AQ533" s="51"/>
      <c r="AR533" s="51"/>
      <c r="AS533" s="51"/>
      <c r="AT533" s="51"/>
      <c r="AU533" s="51"/>
      <c r="AV533" s="51"/>
      <c r="AW533" s="51"/>
      <c r="AX533" s="51"/>
      <c r="AY533" s="51"/>
      <c r="AZ533" s="51"/>
      <c r="BA533" s="51"/>
      <c r="BB533" s="51"/>
      <c r="BC533" s="51"/>
      <c r="BD533" s="51"/>
      <c r="BE533" s="51"/>
      <c r="BF533" s="51"/>
      <c r="BG533" s="51"/>
      <c r="BH533" s="51"/>
      <c r="BI533" s="51"/>
      <c r="BJ533" s="51"/>
      <c r="BK533" s="51"/>
      <c r="BL533" s="51"/>
      <c r="BM533" s="51"/>
      <c r="BN533" s="51"/>
      <c r="BO533" s="51"/>
      <c r="BP533" s="51"/>
      <c r="BQ533" s="51"/>
      <c r="BR533" s="51"/>
      <c r="BS533" s="51"/>
      <c r="BT533" s="51"/>
      <c r="BU533" s="51"/>
      <c r="BV533" s="51"/>
      <c r="BW533" s="51"/>
      <c r="BX533" s="51"/>
      <c r="BY533" s="51"/>
      <c r="BZ533" s="51"/>
      <c r="CA533" s="51"/>
    </row>
    <row r="534" spans="1:79" s="52" customFormat="1" x14ac:dyDescent="0.25">
      <c r="A534" s="51"/>
      <c r="W534" s="51"/>
      <c r="X534" s="51"/>
      <c r="Y534" s="51"/>
      <c r="Z534" s="51"/>
      <c r="AA534" s="51"/>
      <c r="AB534" s="51"/>
      <c r="AC534" s="51"/>
      <c r="AD534" s="51"/>
      <c r="AE534" s="51"/>
      <c r="AF534" s="51"/>
      <c r="AG534" s="51"/>
      <c r="AH534" s="51"/>
      <c r="AI534" s="51"/>
      <c r="AJ534" s="51"/>
      <c r="AK534" s="51"/>
      <c r="AL534" s="51"/>
      <c r="AM534" s="51"/>
      <c r="AN534" s="51"/>
      <c r="AO534" s="51"/>
      <c r="AP534" s="51"/>
      <c r="AQ534" s="51"/>
      <c r="AR534" s="51"/>
      <c r="AS534" s="51"/>
      <c r="AT534" s="51"/>
      <c r="AU534" s="51"/>
      <c r="AV534" s="51"/>
      <c r="AW534" s="51"/>
      <c r="AX534" s="51"/>
      <c r="AY534" s="51"/>
      <c r="AZ534" s="51"/>
      <c r="BA534" s="51"/>
      <c r="BB534" s="51"/>
      <c r="BC534" s="51"/>
      <c r="BD534" s="51"/>
      <c r="BE534" s="51"/>
      <c r="BF534" s="51"/>
      <c r="BG534" s="51"/>
      <c r="BH534" s="51"/>
      <c r="BI534" s="51"/>
      <c r="BJ534" s="51"/>
      <c r="BK534" s="51"/>
      <c r="BL534" s="51"/>
      <c r="BM534" s="51"/>
      <c r="BN534" s="51"/>
      <c r="BO534" s="51"/>
      <c r="BP534" s="51"/>
      <c r="BQ534" s="51"/>
      <c r="BR534" s="51"/>
      <c r="BS534" s="51"/>
      <c r="BT534" s="51"/>
      <c r="BU534" s="51"/>
      <c r="BV534" s="51"/>
      <c r="BW534" s="51"/>
      <c r="BX534" s="51"/>
      <c r="BY534" s="51"/>
      <c r="BZ534" s="51"/>
      <c r="CA534" s="51"/>
    </row>
    <row r="535" spans="1:79" s="52" customFormat="1" x14ac:dyDescent="0.25">
      <c r="A535" s="51"/>
      <c r="W535" s="51"/>
      <c r="X535" s="51"/>
      <c r="Y535" s="51"/>
      <c r="Z535" s="51"/>
      <c r="AA535" s="51"/>
      <c r="AB535" s="51"/>
      <c r="AC535" s="51"/>
      <c r="AD535" s="51"/>
      <c r="AE535" s="51"/>
      <c r="AF535" s="51"/>
      <c r="AG535" s="51"/>
      <c r="AH535" s="51"/>
      <c r="AI535" s="51"/>
      <c r="AJ535" s="51"/>
      <c r="AK535" s="51"/>
      <c r="AL535" s="51"/>
      <c r="AM535" s="51"/>
      <c r="AN535" s="51"/>
      <c r="AO535" s="51"/>
      <c r="AP535" s="51"/>
      <c r="AQ535" s="51"/>
      <c r="AR535" s="51"/>
      <c r="AS535" s="51"/>
      <c r="AT535" s="51"/>
      <c r="AU535" s="51"/>
      <c r="AV535" s="51"/>
      <c r="AW535" s="51"/>
      <c r="AX535" s="51"/>
      <c r="AY535" s="51"/>
      <c r="AZ535" s="51"/>
      <c r="BA535" s="51"/>
      <c r="BB535" s="51"/>
      <c r="BC535" s="51"/>
      <c r="BD535" s="51"/>
      <c r="BE535" s="51"/>
      <c r="BF535" s="51"/>
      <c r="BG535" s="51"/>
      <c r="BH535" s="51"/>
      <c r="BI535" s="51"/>
      <c r="BJ535" s="51"/>
      <c r="BK535" s="51"/>
      <c r="BL535" s="51"/>
      <c r="BM535" s="51"/>
      <c r="BN535" s="51"/>
      <c r="BO535" s="51"/>
      <c r="BP535" s="51"/>
      <c r="BQ535" s="51"/>
      <c r="BR535" s="51"/>
      <c r="BS535" s="51"/>
      <c r="BT535" s="51"/>
      <c r="BU535" s="51"/>
      <c r="BV535" s="51"/>
      <c r="BW535" s="51"/>
      <c r="BX535" s="51"/>
      <c r="BY535" s="51"/>
      <c r="BZ535" s="51"/>
      <c r="CA535" s="51"/>
    </row>
    <row r="536" spans="1:79" s="52" customFormat="1" x14ac:dyDescent="0.25">
      <c r="A536" s="51"/>
      <c r="W536" s="51"/>
      <c r="X536" s="51"/>
      <c r="Y536" s="51"/>
      <c r="Z536" s="51"/>
      <c r="AA536" s="51"/>
      <c r="AB536" s="51"/>
      <c r="AC536" s="51"/>
      <c r="AD536" s="51"/>
      <c r="AE536" s="51"/>
      <c r="AF536" s="51"/>
      <c r="AG536" s="51"/>
      <c r="AH536" s="51"/>
      <c r="AI536" s="51"/>
      <c r="AJ536" s="51"/>
      <c r="AK536" s="51"/>
      <c r="AL536" s="51"/>
      <c r="AM536" s="51"/>
      <c r="AN536" s="51"/>
      <c r="AO536" s="51"/>
      <c r="AP536" s="51"/>
      <c r="AQ536" s="51"/>
      <c r="AR536" s="51"/>
      <c r="AS536" s="51"/>
      <c r="AT536" s="51"/>
      <c r="AU536" s="51"/>
      <c r="AV536" s="51"/>
      <c r="AW536" s="51"/>
      <c r="AX536" s="51"/>
      <c r="AY536" s="51"/>
      <c r="AZ536" s="51"/>
      <c r="BA536" s="51"/>
      <c r="BB536" s="51"/>
      <c r="BC536" s="51"/>
      <c r="BD536" s="51"/>
      <c r="BE536" s="51"/>
      <c r="BF536" s="51"/>
      <c r="BG536" s="51"/>
      <c r="BH536" s="51"/>
      <c r="BI536" s="51"/>
      <c r="BJ536" s="51"/>
      <c r="BK536" s="51"/>
      <c r="BL536" s="51"/>
      <c r="BM536" s="51"/>
      <c r="BN536" s="51"/>
      <c r="BO536" s="51"/>
      <c r="BP536" s="51"/>
      <c r="BQ536" s="51"/>
      <c r="BR536" s="51"/>
      <c r="BS536" s="51"/>
      <c r="BT536" s="51"/>
      <c r="BU536" s="51"/>
      <c r="BV536" s="51"/>
      <c r="BW536" s="51"/>
      <c r="BX536" s="51"/>
      <c r="BY536" s="51"/>
      <c r="BZ536" s="51"/>
      <c r="CA536" s="51"/>
    </row>
    <row r="537" spans="1:79" s="52" customFormat="1" x14ac:dyDescent="0.25">
      <c r="A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c r="AT537" s="51"/>
      <c r="AU537" s="51"/>
      <c r="AV537" s="51"/>
      <c r="AW537" s="51"/>
      <c r="AX537" s="51"/>
      <c r="AY537" s="51"/>
      <c r="AZ537" s="51"/>
      <c r="BA537" s="51"/>
      <c r="BB537" s="51"/>
      <c r="BC537" s="51"/>
      <c r="BD537" s="51"/>
      <c r="BE537" s="51"/>
      <c r="BF537" s="51"/>
      <c r="BG537" s="51"/>
      <c r="BH537" s="51"/>
      <c r="BI537" s="51"/>
      <c r="BJ537" s="51"/>
      <c r="BK537" s="51"/>
      <c r="BL537" s="51"/>
      <c r="BM537" s="51"/>
      <c r="BN537" s="51"/>
      <c r="BO537" s="51"/>
      <c r="BP537" s="51"/>
      <c r="BQ537" s="51"/>
      <c r="BR537" s="51"/>
      <c r="BS537" s="51"/>
      <c r="BT537" s="51"/>
      <c r="BU537" s="51"/>
      <c r="BV537" s="51"/>
      <c r="BW537" s="51"/>
      <c r="BX537" s="51"/>
      <c r="BY537" s="51"/>
      <c r="BZ537" s="51"/>
      <c r="CA537" s="51"/>
    </row>
    <row r="538" spans="1:79" s="52" customFormat="1" x14ac:dyDescent="0.25">
      <c r="A538" s="51"/>
      <c r="W538" s="51"/>
      <c r="X538" s="51"/>
      <c r="Y538" s="51"/>
      <c r="Z538" s="51"/>
      <c r="AA538" s="51"/>
      <c r="AB538" s="51"/>
      <c r="AC538" s="51"/>
      <c r="AD538" s="51"/>
      <c r="AE538" s="51"/>
      <c r="AF538" s="51"/>
      <c r="AG538" s="51"/>
      <c r="AH538" s="51"/>
      <c r="AI538" s="51"/>
      <c r="AJ538" s="51"/>
      <c r="AK538" s="51"/>
      <c r="AL538" s="51"/>
      <c r="AM538" s="51"/>
      <c r="AN538" s="51"/>
      <c r="AO538" s="51"/>
      <c r="AP538" s="51"/>
      <c r="AQ538" s="51"/>
      <c r="AR538" s="51"/>
      <c r="AS538" s="51"/>
      <c r="AT538" s="51"/>
      <c r="AU538" s="51"/>
      <c r="AV538" s="51"/>
      <c r="AW538" s="51"/>
      <c r="AX538" s="51"/>
      <c r="AY538" s="51"/>
      <c r="AZ538" s="51"/>
      <c r="BA538" s="51"/>
      <c r="BB538" s="51"/>
      <c r="BC538" s="51"/>
      <c r="BD538" s="51"/>
      <c r="BE538" s="51"/>
      <c r="BF538" s="51"/>
      <c r="BG538" s="51"/>
      <c r="BH538" s="51"/>
      <c r="BI538" s="51"/>
      <c r="BJ538" s="51"/>
      <c r="BK538" s="51"/>
      <c r="BL538" s="51"/>
      <c r="BM538" s="51"/>
      <c r="BN538" s="51"/>
      <c r="BO538" s="51"/>
      <c r="BP538" s="51"/>
      <c r="BQ538" s="51"/>
      <c r="BR538" s="51"/>
      <c r="BS538" s="51"/>
      <c r="BT538" s="51"/>
      <c r="BU538" s="51"/>
      <c r="BV538" s="51"/>
      <c r="BW538" s="51"/>
      <c r="BX538" s="51"/>
      <c r="BY538" s="51"/>
      <c r="BZ538" s="51"/>
      <c r="CA538" s="51"/>
    </row>
    <row r="539" spans="1:79" s="52" customFormat="1" x14ac:dyDescent="0.25">
      <c r="A539" s="51"/>
      <c r="W539" s="51"/>
      <c r="X539" s="51"/>
      <c r="Y539" s="51"/>
      <c r="Z539" s="51"/>
      <c r="AA539" s="51"/>
      <c r="AB539" s="51"/>
      <c r="AC539" s="51"/>
      <c r="AD539" s="51"/>
      <c r="AE539" s="51"/>
      <c r="AF539" s="51"/>
      <c r="AG539" s="51"/>
      <c r="AH539" s="51"/>
      <c r="AI539" s="51"/>
      <c r="AJ539" s="51"/>
      <c r="AK539" s="51"/>
      <c r="AL539" s="51"/>
      <c r="AM539" s="51"/>
      <c r="AN539" s="51"/>
      <c r="AO539" s="51"/>
      <c r="AP539" s="51"/>
      <c r="AQ539" s="51"/>
      <c r="AR539" s="51"/>
      <c r="AS539" s="51"/>
      <c r="AT539" s="51"/>
      <c r="AU539" s="51"/>
      <c r="AV539" s="51"/>
      <c r="AW539" s="51"/>
      <c r="AX539" s="51"/>
      <c r="AY539" s="51"/>
      <c r="AZ539" s="51"/>
      <c r="BA539" s="51"/>
      <c r="BB539" s="51"/>
      <c r="BC539" s="51"/>
      <c r="BD539" s="51"/>
      <c r="BE539" s="51"/>
      <c r="BF539" s="51"/>
      <c r="BG539" s="51"/>
      <c r="BH539" s="51"/>
      <c r="BI539" s="51"/>
      <c r="BJ539" s="51"/>
      <c r="BK539" s="51"/>
      <c r="BL539" s="51"/>
      <c r="BM539" s="51"/>
      <c r="BN539" s="51"/>
      <c r="BO539" s="51"/>
      <c r="BP539" s="51"/>
      <c r="BQ539" s="51"/>
      <c r="BR539" s="51"/>
      <c r="BS539" s="51"/>
      <c r="BT539" s="51"/>
      <c r="BU539" s="51"/>
      <c r="BV539" s="51"/>
      <c r="BW539" s="51"/>
      <c r="BX539" s="51"/>
      <c r="BY539" s="51"/>
      <c r="BZ539" s="51"/>
      <c r="CA539" s="51"/>
    </row>
    <row r="540" spans="1:79" x14ac:dyDescent="0.25">
      <c r="C540" s="52"/>
      <c r="D540" s="52"/>
      <c r="E540" s="52"/>
      <c r="F540" s="52"/>
      <c r="G540" s="52"/>
      <c r="H540" s="52"/>
      <c r="I540" s="52"/>
      <c r="J540" s="52"/>
      <c r="K540" s="52"/>
      <c r="L540" s="52"/>
      <c r="M540" s="52"/>
      <c r="N540" s="52"/>
      <c r="O540" s="52"/>
      <c r="P540" s="52"/>
      <c r="Q540" s="52"/>
      <c r="R540" s="52"/>
      <c r="S540" s="52"/>
      <c r="T540" s="52"/>
      <c r="U540" s="52"/>
      <c r="V540" s="52"/>
    </row>
    <row r="541" spans="1:79" x14ac:dyDescent="0.25">
      <c r="C541" s="52"/>
      <c r="D541" s="52"/>
      <c r="E541" s="52"/>
      <c r="F541" s="52"/>
      <c r="G541" s="52"/>
      <c r="H541" s="52"/>
      <c r="I541" s="52"/>
      <c r="J541" s="52"/>
      <c r="K541" s="52"/>
      <c r="L541" s="52"/>
      <c r="M541" s="52"/>
      <c r="N541" s="52"/>
      <c r="O541" s="52"/>
      <c r="P541" s="52"/>
      <c r="Q541" s="52"/>
      <c r="R541" s="52"/>
      <c r="S541" s="52"/>
      <c r="T541" s="52"/>
      <c r="U541" s="52"/>
      <c r="V541" s="52"/>
    </row>
    <row r="542" spans="1:79" x14ac:dyDescent="0.25">
      <c r="C542" s="52"/>
      <c r="D542" s="52"/>
      <c r="E542" s="52"/>
      <c r="F542" s="52"/>
      <c r="G542" s="52"/>
      <c r="H542" s="52"/>
      <c r="I542" s="52"/>
      <c r="J542" s="52"/>
      <c r="K542" s="52"/>
      <c r="L542" s="52"/>
      <c r="M542" s="52"/>
      <c r="N542" s="52"/>
      <c r="O542" s="52"/>
      <c r="P542" s="52"/>
      <c r="Q542" s="52"/>
      <c r="R542" s="52"/>
      <c r="S542" s="52"/>
      <c r="T542" s="52"/>
      <c r="U542" s="52"/>
      <c r="V542" s="52"/>
    </row>
    <row r="543" spans="1:79" x14ac:dyDescent="0.25">
      <c r="C543" s="52"/>
      <c r="D543" s="52"/>
      <c r="E543" s="52"/>
      <c r="F543" s="52"/>
      <c r="G543" s="52"/>
      <c r="H543" s="52"/>
      <c r="I543" s="52"/>
      <c r="J543" s="52"/>
      <c r="K543" s="52"/>
      <c r="L543" s="52"/>
      <c r="M543" s="52"/>
      <c r="N543" s="52"/>
      <c r="O543" s="52"/>
      <c r="P543" s="52"/>
      <c r="Q543" s="52"/>
      <c r="R543" s="52"/>
      <c r="S543" s="52"/>
      <c r="T543" s="52"/>
      <c r="U543" s="52"/>
      <c r="V543" s="52"/>
    </row>
  </sheetData>
  <sheetProtection password="81FE" sheet="1" objects="1" scenarios="1" selectLockedCells="1"/>
  <sortState ref="J12:O18">
    <sortCondition ref="J12"/>
  </sortState>
  <mergeCells count="31">
    <mergeCell ref="C51:G51"/>
    <mergeCell ref="H51:M51"/>
    <mergeCell ref="N51:S51"/>
    <mergeCell ref="I35:N35"/>
    <mergeCell ref="O35:V35"/>
    <mergeCell ref="C39:G39"/>
    <mergeCell ref="H39:M39"/>
    <mergeCell ref="N39:S39"/>
    <mergeCell ref="C47:H47"/>
    <mergeCell ref="I47:N47"/>
    <mergeCell ref="O47:V47"/>
    <mergeCell ref="C21:U21"/>
    <mergeCell ref="H27:M27"/>
    <mergeCell ref="N27:S27"/>
    <mergeCell ref="C45:U45"/>
    <mergeCell ref="C33:U33"/>
    <mergeCell ref="C27:G27"/>
    <mergeCell ref="C35:H35"/>
    <mergeCell ref="C23:H23"/>
    <mergeCell ref="I23:N23"/>
    <mergeCell ref="O23:V23"/>
    <mergeCell ref="C16:G16"/>
    <mergeCell ref="H16:M16"/>
    <mergeCell ref="N16:S16"/>
    <mergeCell ref="B2:V2"/>
    <mergeCell ref="B5:V5"/>
    <mergeCell ref="B6:V6"/>
    <mergeCell ref="C12:H12"/>
    <mergeCell ref="I12:N12"/>
    <mergeCell ref="O12:V12"/>
    <mergeCell ref="C10:U10"/>
  </mergeCells>
  <conditionalFormatting sqref="U64">
    <cfRule type="iconSet" priority="2">
      <iconSet iconSet="3Symbols2">
        <cfvo type="percent" val="0"/>
        <cfvo type="num" val="0"/>
        <cfvo type="num" val="#REF!" gte="0"/>
      </iconSet>
    </cfRule>
  </conditionalFormatting>
  <conditionalFormatting sqref="I69">
    <cfRule type="iconSet" priority="1">
      <iconSet iconSet="3Symbols2">
        <cfvo type="percent" val="0"/>
        <cfvo type="num" val="0"/>
        <cfvo type="num" val="$K$14"/>
      </iconSet>
    </cfRule>
  </conditionalFormatting>
  <printOptions horizontalCentered="1" verticalCentered="1"/>
  <pageMargins left="0.11811023622047245" right="0.11811023622047245" top="0.15748031496062992" bottom="0.15748031496062992" header="0.11811023622047245" footer="0.11811023622047245"/>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379"/>
  <sheetViews>
    <sheetView topLeftCell="B1" zoomScaleNormal="100" workbookViewId="0">
      <selection activeCell="B1" sqref="B1"/>
    </sheetView>
  </sheetViews>
  <sheetFormatPr baseColWidth="10" defaultRowHeight="12.75" x14ac:dyDescent="0.25"/>
  <cols>
    <col min="1" max="1" width="2.7109375" style="13" customWidth="1"/>
    <col min="2" max="2" width="22.85546875" style="20" customWidth="1"/>
    <col min="3" max="17" width="12.28515625" style="20" customWidth="1"/>
    <col min="18" max="19" width="12.28515625" style="1" customWidth="1"/>
    <col min="20" max="20" width="11.42578125" style="1"/>
    <col min="21" max="21" width="11.42578125" style="13" customWidth="1"/>
    <col min="22" max="60" width="11.42578125" style="13"/>
    <col min="61" max="16384" width="11.42578125" style="20"/>
  </cols>
  <sheetData>
    <row r="1" spans="1:60" s="13" customFormat="1" ht="7.5" customHeight="1" x14ac:dyDescent="0.25"/>
    <row r="2" spans="1:60" s="13" customFormat="1" ht="3.75" customHeight="1" thickBot="1" x14ac:dyDescent="0.3"/>
    <row r="3" spans="1:60" s="1" customFormat="1" ht="33.75" customHeight="1" thickTop="1" thickBot="1" x14ac:dyDescent="0.3">
      <c r="A3" s="13"/>
      <c r="B3" s="491" t="s">
        <v>26</v>
      </c>
      <c r="C3" s="492"/>
      <c r="D3" s="492"/>
      <c r="E3" s="492"/>
      <c r="F3" s="492"/>
      <c r="G3" s="492"/>
      <c r="H3" s="492"/>
      <c r="I3" s="492"/>
      <c r="J3" s="492"/>
      <c r="K3" s="492"/>
      <c r="L3" s="492"/>
      <c r="M3" s="492"/>
      <c r="N3" s="492"/>
      <c r="O3" s="492"/>
      <c r="P3" s="492"/>
      <c r="Q3" s="492"/>
      <c r="R3" s="492"/>
      <c r="S3" s="492"/>
      <c r="T3" s="492"/>
      <c r="U3" s="492"/>
      <c r="V3" s="49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s="13" customFormat="1" ht="9" customHeight="1" thickTop="1" x14ac:dyDescent="0.25"/>
    <row r="5" spans="1:60" s="13" customFormat="1" ht="9" customHeight="1" x14ac:dyDescent="0.25"/>
    <row r="6" spans="1:60" s="13" customFormat="1" ht="21.75" customHeight="1" x14ac:dyDescent="0.25">
      <c r="B6" s="490" t="s">
        <v>10</v>
      </c>
      <c r="C6" s="490"/>
      <c r="D6" s="490"/>
      <c r="E6" s="490"/>
      <c r="F6" s="490"/>
      <c r="G6" s="490"/>
      <c r="H6" s="490"/>
      <c r="I6" s="490"/>
      <c r="J6" s="490"/>
      <c r="K6" s="490"/>
      <c r="L6" s="490"/>
      <c r="M6" s="490"/>
      <c r="N6" s="490"/>
      <c r="O6" s="490"/>
      <c r="P6" s="490"/>
      <c r="Q6" s="490"/>
      <c r="R6" s="490"/>
      <c r="S6" s="490"/>
      <c r="T6" s="490"/>
      <c r="U6" s="490"/>
      <c r="V6" s="490"/>
    </row>
    <row r="7" spans="1:60" s="13" customFormat="1" ht="23.25" customHeight="1" thickBot="1" x14ac:dyDescent="0.3"/>
    <row r="8" spans="1:60" s="13" customFormat="1" ht="40.5" customHeight="1" thickTop="1" thickBot="1" x14ac:dyDescent="0.3">
      <c r="B8" s="30"/>
      <c r="C8" s="474" t="str">
        <f>'Objectifs d''équipe'!C12:H12</f>
        <v>S'informer</v>
      </c>
      <c r="D8" s="475"/>
      <c r="E8" s="475"/>
      <c r="F8" s="475"/>
      <c r="G8" s="475"/>
      <c r="H8" s="476"/>
      <c r="I8" s="494" t="str">
        <f>'Objectifs d''équipe'!I12:N12</f>
        <v>Manipuler/Mesurer</v>
      </c>
      <c r="J8" s="495"/>
      <c r="K8" s="495"/>
      <c r="L8" s="495"/>
      <c r="M8" s="495"/>
      <c r="N8" s="496"/>
      <c r="O8" s="497" t="str">
        <f>'Objectifs d''équipe'!O12:V12</f>
        <v>Communiquer</v>
      </c>
      <c r="P8" s="498"/>
      <c r="Q8" s="498"/>
      <c r="R8" s="498"/>
      <c r="S8" s="498"/>
      <c r="T8" s="498"/>
      <c r="U8" s="498"/>
      <c r="V8" s="499"/>
    </row>
    <row r="9" spans="1:60" s="13" customFormat="1" ht="57.75" customHeight="1" thickTop="1" thickBot="1" x14ac:dyDescent="0.3">
      <c r="B9" s="31"/>
      <c r="C9" s="37" t="str">
        <f>'Objectifs d''équipe'!C13</f>
        <v>A partir d'un texte</v>
      </c>
      <c r="D9" s="37" t="str">
        <f>'Objectifs d''équipe'!D13</f>
        <v>A partir d'un tableau</v>
      </c>
      <c r="E9" s="37" t="str">
        <f>'Objectifs d''équipe'!E13</f>
        <v>A partir d'un graphique</v>
      </c>
      <c r="F9" s="37" t="str">
        <f>'Objectifs d''équipe'!F13</f>
        <v>A partir du réel, d'une photo, d'une vidéo, d'une animation</v>
      </c>
      <c r="G9" s="43" t="str">
        <f>'Objectifs d''équipe'!G13</f>
        <v>A partir d'un schéma structural</v>
      </c>
      <c r="H9" s="43" t="str">
        <f>'Objectifs d''équipe'!H13</f>
        <v>A partir d'un schéma fonctionnel</v>
      </c>
      <c r="I9" s="397" t="str">
        <f>'Objectifs d''équipe'!I13</f>
        <v>Utiliser une loupe, un microscope</v>
      </c>
      <c r="J9" s="397" t="str">
        <f>'Objectifs d''équipe'!J13</f>
        <v>Utiliser un instrument de mesure</v>
      </c>
      <c r="K9" s="397" t="str">
        <f>'Objectifs d''équipe'!K13</f>
        <v>Mettre en œuvre un protocole</v>
      </c>
      <c r="L9" s="397" t="str">
        <f>'Objectifs d''équipe'!L13</f>
        <v>Réaliser une dissection</v>
      </c>
      <c r="M9" s="398" t="str">
        <f>'Objectifs d''équipe'!M13</f>
        <v>Utiliser un modèle</v>
      </c>
      <c r="N9" s="398" t="str">
        <f>'Objectifs d''équipe'!N13</f>
        <v>Réaliser un montage lame/lamelle</v>
      </c>
      <c r="O9" s="401" t="str">
        <f>'Objectifs d''équipe'!O13</f>
        <v xml:space="preserve"> A l'écrit</v>
      </c>
      <c r="P9" s="401" t="str">
        <f>'Objectifs d''équipe'!P13</f>
        <v>A l'oral</v>
      </c>
      <c r="Q9" s="401" t="str">
        <f>'Objectifs d''équipe'!Q13</f>
        <v>A l'aide d'un graphique</v>
      </c>
      <c r="R9" s="401" t="str">
        <f>'Objectifs d''équipe'!R13</f>
        <v>A l'aide d'un dessin d'observation</v>
      </c>
      <c r="S9" s="402" t="str">
        <f>'Objectifs d''équipe'!S13</f>
        <v>A l'aide d'un schéma structural</v>
      </c>
      <c r="T9" s="402" t="str">
        <f>'Objectifs d''équipe'!T13</f>
        <v>A l'aide d'un schéma fonctionnel</v>
      </c>
      <c r="U9" s="402" t="str">
        <f>'Objectifs d''équipe'!U13</f>
        <v>A l'aide d'un tableau</v>
      </c>
      <c r="V9" s="402" t="str">
        <f>'Objectifs d''équipe'!V13</f>
        <v>A l'aide d'une image numérique</v>
      </c>
    </row>
    <row r="10" spans="1:60" s="13" customFormat="1" ht="19.5" customHeight="1" thickTop="1" thickBot="1" x14ac:dyDescent="0.3">
      <c r="A10" s="30"/>
      <c r="B10" s="32" t="s">
        <v>27</v>
      </c>
      <c r="C10" s="38">
        <f>'Objectifs d''équipe'!C14</f>
        <v>4</v>
      </c>
      <c r="D10" s="38">
        <f>'Objectifs d''équipe'!D14</f>
        <v>3</v>
      </c>
      <c r="E10" s="38">
        <f>'Objectifs d''équipe'!E14</f>
        <v>5</v>
      </c>
      <c r="F10" s="38">
        <f>'Objectifs d''équipe'!F14</f>
        <v>2</v>
      </c>
      <c r="G10" s="44">
        <f>'Objectifs d''équipe'!G14</f>
        <v>2</v>
      </c>
      <c r="H10" s="44">
        <f>'Objectifs d''équipe'!H14</f>
        <v>2</v>
      </c>
      <c r="I10" s="38">
        <f>'Objectifs d''équipe'!I14</f>
        <v>2</v>
      </c>
      <c r="J10" s="38">
        <f>'Objectifs d''équipe'!J14</f>
        <v>0</v>
      </c>
      <c r="K10" s="38">
        <f>'Objectifs d''équipe'!K14</f>
        <v>2</v>
      </c>
      <c r="L10" s="38">
        <f>'Objectifs d''équipe'!L14</f>
        <v>1</v>
      </c>
      <c r="M10" s="44">
        <f>'Objectifs d''équipe'!M14</f>
        <v>0</v>
      </c>
      <c r="N10" s="44">
        <f>'Objectifs d''équipe'!N14</f>
        <v>1</v>
      </c>
      <c r="O10" s="38">
        <f>'Objectifs d''équipe'!O14</f>
        <v>3</v>
      </c>
      <c r="P10" s="38">
        <f>'Objectifs d''équipe'!P14</f>
        <v>3</v>
      </c>
      <c r="Q10" s="38">
        <f>'Objectifs d''équipe'!Q14</f>
        <v>2</v>
      </c>
      <c r="R10" s="38">
        <f>'Objectifs d''équipe'!R14</f>
        <v>2</v>
      </c>
      <c r="S10" s="44">
        <f>'Objectifs d''équipe'!S14</f>
        <v>2</v>
      </c>
      <c r="T10" s="44">
        <f>'Objectifs d''équipe'!T14</f>
        <v>2</v>
      </c>
      <c r="U10" s="44">
        <f>'Objectifs d''équipe'!U14</f>
        <v>2</v>
      </c>
      <c r="V10" s="44">
        <f>'Objectifs d''équipe'!V14</f>
        <v>0</v>
      </c>
    </row>
    <row r="11" spans="1:60" s="13" customFormat="1" ht="19.5" customHeight="1" thickBot="1" x14ac:dyDescent="0.3">
      <c r="A11" s="30"/>
      <c r="B11" s="33" t="s">
        <v>28</v>
      </c>
      <c r="C11" s="39">
        <f>'Objectifs d''équipe'!C25</f>
        <v>0</v>
      </c>
      <c r="D11" s="39">
        <f>'Objectifs d''équipe'!D25</f>
        <v>0</v>
      </c>
      <c r="E11" s="39">
        <f>'Objectifs d''équipe'!E25</f>
        <v>0</v>
      </c>
      <c r="F11" s="39">
        <f>'Objectifs d''équipe'!F25</f>
        <v>0</v>
      </c>
      <c r="G11" s="39">
        <f>'Objectifs d''équipe'!G25</f>
        <v>0</v>
      </c>
      <c r="H11" s="39">
        <f>'Objectifs d''équipe'!H25</f>
        <v>0</v>
      </c>
      <c r="I11" s="39">
        <f>'Objectifs d''équipe'!I25</f>
        <v>0</v>
      </c>
      <c r="J11" s="39">
        <f>'Objectifs d''équipe'!J25</f>
        <v>0</v>
      </c>
      <c r="K11" s="39">
        <f>'Objectifs d''équipe'!K25</f>
        <v>0</v>
      </c>
      <c r="L11" s="39">
        <f>'Objectifs d''équipe'!L25</f>
        <v>0</v>
      </c>
      <c r="M11" s="39">
        <f>'Objectifs d''équipe'!M25</f>
        <v>0</v>
      </c>
      <c r="N11" s="39">
        <f>'Objectifs d''équipe'!N25</f>
        <v>0</v>
      </c>
      <c r="O11" s="39">
        <f>'Objectifs d''équipe'!O25</f>
        <v>0</v>
      </c>
      <c r="P11" s="39">
        <f>'Objectifs d''équipe'!P25</f>
        <v>0</v>
      </c>
      <c r="Q11" s="39">
        <f>'Objectifs d''équipe'!Q25</f>
        <v>0</v>
      </c>
      <c r="R11" s="39">
        <f>'Objectifs d''équipe'!R25</f>
        <v>0</v>
      </c>
      <c r="S11" s="39">
        <f>'Objectifs d''équipe'!S25</f>
        <v>0</v>
      </c>
      <c r="T11" s="39">
        <f>'Objectifs d''équipe'!T25</f>
        <v>0</v>
      </c>
      <c r="U11" s="39">
        <f>'Objectifs d''équipe'!U25</f>
        <v>0</v>
      </c>
      <c r="V11" s="39">
        <f>'Objectifs d''équipe'!V25</f>
        <v>0</v>
      </c>
    </row>
    <row r="12" spans="1:60" s="13" customFormat="1" ht="19.5" customHeight="1" thickBot="1" x14ac:dyDescent="0.3">
      <c r="A12" s="30"/>
      <c r="B12" s="34" t="s">
        <v>29</v>
      </c>
      <c r="C12" s="40">
        <f>'Objectifs d''équipe'!C37</f>
        <v>0</v>
      </c>
      <c r="D12" s="40">
        <f>'Objectifs d''équipe'!D37</f>
        <v>0</v>
      </c>
      <c r="E12" s="40">
        <f>'Objectifs d''équipe'!E37</f>
        <v>0</v>
      </c>
      <c r="F12" s="40">
        <f>'Objectifs d''équipe'!F37</f>
        <v>0</v>
      </c>
      <c r="G12" s="40">
        <f>'Objectifs d''équipe'!G37</f>
        <v>0</v>
      </c>
      <c r="H12" s="40">
        <f>'Objectifs d''équipe'!H37</f>
        <v>0</v>
      </c>
      <c r="I12" s="40">
        <f>'Objectifs d''équipe'!I37</f>
        <v>0</v>
      </c>
      <c r="J12" s="40">
        <f>'Objectifs d''équipe'!J37</f>
        <v>0</v>
      </c>
      <c r="K12" s="40">
        <f>'Objectifs d''équipe'!K37</f>
        <v>0</v>
      </c>
      <c r="L12" s="40">
        <f>'Objectifs d''équipe'!L37</f>
        <v>0</v>
      </c>
      <c r="M12" s="40">
        <f>'Objectifs d''équipe'!M37</f>
        <v>0</v>
      </c>
      <c r="N12" s="40">
        <f>'Objectifs d''équipe'!N37</f>
        <v>0</v>
      </c>
      <c r="O12" s="40">
        <f>'Objectifs d''équipe'!O37</f>
        <v>0</v>
      </c>
      <c r="P12" s="40">
        <f>'Objectifs d''équipe'!P37</f>
        <v>0</v>
      </c>
      <c r="Q12" s="40">
        <f>'Objectifs d''équipe'!Q37</f>
        <v>0</v>
      </c>
      <c r="R12" s="40">
        <f>'Objectifs d''équipe'!R37</f>
        <v>0</v>
      </c>
      <c r="S12" s="40">
        <f>'Objectifs d''équipe'!S37</f>
        <v>0</v>
      </c>
      <c r="T12" s="40">
        <f>'Objectifs d''équipe'!T37</f>
        <v>0</v>
      </c>
      <c r="U12" s="40">
        <f>'Objectifs d''équipe'!U37</f>
        <v>0</v>
      </c>
      <c r="V12" s="40">
        <f>'Objectifs d''équipe'!V37</f>
        <v>0</v>
      </c>
    </row>
    <row r="13" spans="1:60" s="13" customFormat="1" ht="19.5" customHeight="1" thickBot="1" x14ac:dyDescent="0.3">
      <c r="A13" s="30"/>
      <c r="B13" s="35" t="s">
        <v>30</v>
      </c>
      <c r="C13" s="41">
        <f>'Objectifs d''équipe'!C49</f>
        <v>0</v>
      </c>
      <c r="D13" s="41">
        <f>'Objectifs d''équipe'!D49</f>
        <v>0</v>
      </c>
      <c r="E13" s="41">
        <f>'Objectifs d''équipe'!E49</f>
        <v>0</v>
      </c>
      <c r="F13" s="41">
        <f>'Objectifs d''équipe'!F49</f>
        <v>0</v>
      </c>
      <c r="G13" s="41">
        <f>'Objectifs d''équipe'!G49</f>
        <v>0</v>
      </c>
      <c r="H13" s="41">
        <f>'Objectifs d''équipe'!H49</f>
        <v>0</v>
      </c>
      <c r="I13" s="41">
        <f>'Objectifs d''équipe'!I49</f>
        <v>0</v>
      </c>
      <c r="J13" s="41">
        <f>'Objectifs d''équipe'!J49</f>
        <v>0</v>
      </c>
      <c r="K13" s="41">
        <f>'Objectifs d''équipe'!K49</f>
        <v>0</v>
      </c>
      <c r="L13" s="41">
        <f>'Objectifs d''équipe'!L49</f>
        <v>0</v>
      </c>
      <c r="M13" s="41">
        <f>'Objectifs d''équipe'!M49</f>
        <v>0</v>
      </c>
      <c r="N13" s="41">
        <f>'Objectifs d''équipe'!N49</f>
        <v>0</v>
      </c>
      <c r="O13" s="41">
        <f>'Objectifs d''équipe'!O49</f>
        <v>0</v>
      </c>
      <c r="P13" s="41">
        <f>'Objectifs d''équipe'!P49</f>
        <v>0</v>
      </c>
      <c r="Q13" s="41">
        <f>'Objectifs d''équipe'!Q49</f>
        <v>0</v>
      </c>
      <c r="R13" s="41">
        <f>'Objectifs d''équipe'!R49</f>
        <v>0</v>
      </c>
      <c r="S13" s="41">
        <f>'Objectifs d''équipe'!S49</f>
        <v>0</v>
      </c>
      <c r="T13" s="41">
        <f>'Objectifs d''équipe'!T49</f>
        <v>0</v>
      </c>
      <c r="U13" s="41">
        <f>'Objectifs d''équipe'!U49</f>
        <v>0</v>
      </c>
      <c r="V13" s="41">
        <f>'Objectifs d''équipe'!V49</f>
        <v>0</v>
      </c>
    </row>
    <row r="14" spans="1:60" s="13" customFormat="1" ht="21.75" customHeight="1" thickTop="1" thickBot="1" x14ac:dyDescent="0.3">
      <c r="A14" s="30"/>
      <c r="B14" s="36" t="s">
        <v>4</v>
      </c>
      <c r="C14" s="42">
        <f t="shared" ref="C14:V14" si="0">SUM(C10:C12)</f>
        <v>4</v>
      </c>
      <c r="D14" s="42">
        <f t="shared" si="0"/>
        <v>3</v>
      </c>
      <c r="E14" s="42">
        <f t="shared" si="0"/>
        <v>5</v>
      </c>
      <c r="F14" s="42">
        <f t="shared" si="0"/>
        <v>2</v>
      </c>
      <c r="G14" s="61">
        <f t="shared" si="0"/>
        <v>2</v>
      </c>
      <c r="H14" s="396">
        <f t="shared" si="0"/>
        <v>2</v>
      </c>
      <c r="I14" s="42">
        <f t="shared" si="0"/>
        <v>2</v>
      </c>
      <c r="J14" s="42">
        <f t="shared" si="0"/>
        <v>0</v>
      </c>
      <c r="K14" s="42">
        <f t="shared" si="0"/>
        <v>2</v>
      </c>
      <c r="L14" s="42">
        <f t="shared" si="0"/>
        <v>1</v>
      </c>
      <c r="M14" s="396">
        <f t="shared" si="0"/>
        <v>0</v>
      </c>
      <c r="N14" s="396">
        <f t="shared" si="0"/>
        <v>1</v>
      </c>
      <c r="O14" s="42">
        <f t="shared" si="0"/>
        <v>3</v>
      </c>
      <c r="P14" s="42">
        <f t="shared" si="0"/>
        <v>3</v>
      </c>
      <c r="Q14" s="42">
        <f t="shared" si="0"/>
        <v>2</v>
      </c>
      <c r="R14" s="42">
        <f t="shared" si="0"/>
        <v>2</v>
      </c>
      <c r="S14" s="396">
        <f t="shared" si="0"/>
        <v>2</v>
      </c>
      <c r="T14" s="396">
        <f t="shared" si="0"/>
        <v>2</v>
      </c>
      <c r="U14" s="396">
        <f t="shared" si="0"/>
        <v>2</v>
      </c>
      <c r="V14" s="396">
        <f t="shared" si="0"/>
        <v>0</v>
      </c>
    </row>
    <row r="15" spans="1:60" s="13" customFormat="1" ht="23.25" customHeight="1" thickBot="1" x14ac:dyDescent="0.3"/>
    <row r="16" spans="1:60" s="13" customFormat="1" ht="40.5" customHeight="1" thickTop="1" thickBot="1" x14ac:dyDescent="0.3">
      <c r="B16" s="30"/>
      <c r="C16" s="481" t="str">
        <f>'Objectifs d''équipe'!C16:G16</f>
        <v xml:space="preserve">Raisonner, argumenter, pratiquer une démarche expérimentale ou technologique, démontrer </v>
      </c>
      <c r="D16" s="482"/>
      <c r="E16" s="482"/>
      <c r="F16" s="482"/>
      <c r="G16" s="483"/>
      <c r="H16" s="484" t="str">
        <f>'Objectifs d''équipe'!H16:M16</f>
        <v>Utiliser les TUICE</v>
      </c>
      <c r="I16" s="485"/>
      <c r="J16" s="485"/>
      <c r="K16" s="485"/>
      <c r="L16" s="485"/>
      <c r="M16" s="486"/>
      <c r="N16" s="487" t="str">
        <f>'Objectifs d''équipe'!N16:S16</f>
        <v>Autonomie et comportements responsables</v>
      </c>
      <c r="O16" s="488"/>
      <c r="P16" s="488"/>
      <c r="Q16" s="488"/>
      <c r="R16" s="488"/>
      <c r="S16" s="489"/>
    </row>
    <row r="17" spans="1:19" s="13" customFormat="1" ht="57.75" customHeight="1" thickTop="1" thickBot="1" x14ac:dyDescent="0.3">
      <c r="B17" s="31"/>
      <c r="C17" s="403" t="str">
        <f>'Objectifs d''équipe'!C17</f>
        <v>Raisonner</v>
      </c>
      <c r="D17" s="403" t="str">
        <f>'Objectifs d''équipe'!D17</f>
        <v>Formuler un problème</v>
      </c>
      <c r="E17" s="403" t="str">
        <f>'Objectifs d''équipe'!E17</f>
        <v>Proposer des hypothèses</v>
      </c>
      <c r="F17" s="403" t="str">
        <f>'Objectifs d''équipe'!F17</f>
        <v>Proposer une stratégie pour tester une hypothèse</v>
      </c>
      <c r="G17" s="404" t="str">
        <f>'Objectifs d''équipe'!G17</f>
        <v>Comparer des résultats-Valider une hypothèse</v>
      </c>
      <c r="H17" s="400" t="str">
        <f>'Objectifs d''équipe'!H17</f>
        <v>Utiliser des logiciels</v>
      </c>
      <c r="I17" s="399" t="str">
        <f>'Objectifs d''équipe'!I17</f>
        <v>Utiliser, gérer des espaces de stockage</v>
      </c>
      <c r="J17" s="399" t="str">
        <f>'Objectifs d''équipe'!J17</f>
        <v>Saisir et mettre en page un texte</v>
      </c>
      <c r="K17" s="399" t="str">
        <f>'Objectifs d''équipe'!K17</f>
        <v>Réaliser un diaporama</v>
      </c>
      <c r="L17" s="399" t="str">
        <f>'Objectifs d''équipe'!L17</f>
        <v>Traiter une image</v>
      </c>
      <c r="M17" s="400" t="str">
        <f>'Objectifs d''équipe'!M17</f>
        <v>Chercher et sélectionner des infos sur Internet</v>
      </c>
      <c r="N17" s="405" t="str">
        <f>'Objectifs d''équipe'!N17</f>
        <v>Etre autonome dans son travail</v>
      </c>
      <c r="O17" s="406" t="str">
        <f>'Objectifs d''équipe'!O17</f>
        <v>S'intégrer et coopérer dans un travail de groupe</v>
      </c>
      <c r="P17" s="406" t="str">
        <f>'Objectifs d''équipe'!P17</f>
        <v>Avoir conscience des enjeux du DD</v>
      </c>
      <c r="Q17" s="406" t="str">
        <f>'Objectifs d''équipe'!Q17</f>
        <v>Education à la santé</v>
      </c>
      <c r="R17" s="406" t="str">
        <f>'Objectifs d''équipe'!R17</f>
        <v>Respecter des règles de sécurité</v>
      </c>
      <c r="S17" s="405" t="str">
        <f>'Objectifs d''équipe'!S17</f>
        <v>Savoir s'autoévaluer</v>
      </c>
    </row>
    <row r="18" spans="1:19" s="13" customFormat="1" ht="19.5" customHeight="1" thickTop="1" thickBot="1" x14ac:dyDescent="0.3">
      <c r="A18" s="30"/>
      <c r="B18" s="32" t="s">
        <v>27</v>
      </c>
      <c r="C18" s="38">
        <f>'Objectifs d''équipe'!C18</f>
        <v>2</v>
      </c>
      <c r="D18" s="38">
        <f>'Objectifs d''équipe'!D18</f>
        <v>3</v>
      </c>
      <c r="E18" s="38">
        <f>'Objectifs d''équipe'!E18</f>
        <v>3</v>
      </c>
      <c r="F18" s="38">
        <f>'Objectifs d''équipe'!F18</f>
        <v>4</v>
      </c>
      <c r="G18" s="44">
        <f>'Objectifs d''équipe'!G18</f>
        <v>4</v>
      </c>
      <c r="H18" s="44">
        <f>'Objectifs d''équipe'!H18</f>
        <v>1</v>
      </c>
      <c r="I18" s="38">
        <f>'Objectifs d''équipe'!I18</f>
        <v>1</v>
      </c>
      <c r="J18" s="38">
        <f>'Objectifs d''équipe'!J18</f>
        <v>1</v>
      </c>
      <c r="K18" s="38">
        <f>'Objectifs d''équipe'!K18</f>
        <v>1</v>
      </c>
      <c r="L18" s="38">
        <f>'Objectifs d''équipe'!L18</f>
        <v>2</v>
      </c>
      <c r="M18" s="44">
        <f>'Objectifs d''équipe'!M18</f>
        <v>2</v>
      </c>
      <c r="N18" s="44">
        <f>'Objectifs d''équipe'!N18</f>
        <v>3</v>
      </c>
      <c r="O18" s="38">
        <f>'Objectifs d''équipe'!O18</f>
        <v>2</v>
      </c>
      <c r="P18" s="38">
        <f>'Objectifs d''équipe'!P18</f>
        <v>1</v>
      </c>
      <c r="Q18" s="38">
        <f>'Objectifs d''équipe'!Q18</f>
        <v>2</v>
      </c>
      <c r="R18" s="38">
        <f>'Objectifs d''équipe'!R18</f>
        <v>3</v>
      </c>
      <c r="S18" s="44">
        <f>'Objectifs d''équipe'!S18</f>
        <v>2</v>
      </c>
    </row>
    <row r="19" spans="1:19" s="13" customFormat="1" ht="19.5" customHeight="1" thickBot="1" x14ac:dyDescent="0.3">
      <c r="A19" s="30"/>
      <c r="B19" s="33" t="s">
        <v>28</v>
      </c>
      <c r="C19" s="39">
        <f>'Objectifs d''équipe'!C29</f>
        <v>0</v>
      </c>
      <c r="D19" s="39">
        <f>'Objectifs d''équipe'!D29</f>
        <v>0</v>
      </c>
      <c r="E19" s="39">
        <f>'Objectifs d''équipe'!E29</f>
        <v>0</v>
      </c>
      <c r="F19" s="39">
        <f>'Objectifs d''équipe'!F29</f>
        <v>0</v>
      </c>
      <c r="G19" s="39">
        <f>'Objectifs d''équipe'!G29</f>
        <v>0</v>
      </c>
      <c r="H19" s="39">
        <f>'Objectifs d''équipe'!H29</f>
        <v>0</v>
      </c>
      <c r="I19" s="39">
        <f>'Objectifs d''équipe'!I29</f>
        <v>0</v>
      </c>
      <c r="J19" s="39">
        <f>'Objectifs d''équipe'!J29</f>
        <v>0</v>
      </c>
      <c r="K19" s="39">
        <f>'Objectifs d''équipe'!K29</f>
        <v>0</v>
      </c>
      <c r="L19" s="39">
        <f>'Objectifs d''équipe'!L29</f>
        <v>0</v>
      </c>
      <c r="M19" s="39">
        <f>'Objectifs d''équipe'!M29</f>
        <v>0</v>
      </c>
      <c r="N19" s="39">
        <f>'Objectifs d''équipe'!N29</f>
        <v>0</v>
      </c>
      <c r="O19" s="39">
        <f>'Objectifs d''équipe'!O29</f>
        <v>0</v>
      </c>
      <c r="P19" s="39">
        <f>'Objectifs d''équipe'!P29</f>
        <v>0</v>
      </c>
      <c r="Q19" s="39">
        <f>'Objectifs d''équipe'!Q29</f>
        <v>0</v>
      </c>
      <c r="R19" s="39">
        <f>'Objectifs d''équipe'!R29</f>
        <v>0</v>
      </c>
      <c r="S19" s="39">
        <f>'Objectifs d''équipe'!S29</f>
        <v>0</v>
      </c>
    </row>
    <row r="20" spans="1:19" s="13" customFormat="1" ht="19.5" customHeight="1" thickBot="1" x14ac:dyDescent="0.3">
      <c r="A20" s="30"/>
      <c r="B20" s="34" t="s">
        <v>29</v>
      </c>
      <c r="C20" s="40">
        <f>'Objectifs d''équipe'!C41</f>
        <v>0</v>
      </c>
      <c r="D20" s="40">
        <f>'Objectifs d''équipe'!D41</f>
        <v>0</v>
      </c>
      <c r="E20" s="40">
        <f>'Objectifs d''équipe'!E41</f>
        <v>0</v>
      </c>
      <c r="F20" s="40">
        <f>'Objectifs d''équipe'!F41</f>
        <v>0</v>
      </c>
      <c r="G20" s="40">
        <f>'Objectifs d''équipe'!G41</f>
        <v>0</v>
      </c>
      <c r="H20" s="40">
        <f>'Objectifs d''équipe'!H41</f>
        <v>0</v>
      </c>
      <c r="I20" s="40">
        <f>'Objectifs d''équipe'!I41</f>
        <v>0</v>
      </c>
      <c r="J20" s="40">
        <f>'Objectifs d''équipe'!J41</f>
        <v>0</v>
      </c>
      <c r="K20" s="40">
        <f>'Objectifs d''équipe'!K41</f>
        <v>0</v>
      </c>
      <c r="L20" s="40">
        <f>'Objectifs d''équipe'!L41</f>
        <v>0</v>
      </c>
      <c r="M20" s="40">
        <f>'Objectifs d''équipe'!M41</f>
        <v>0</v>
      </c>
      <c r="N20" s="40">
        <f>'Objectifs d''équipe'!N41</f>
        <v>0</v>
      </c>
      <c r="O20" s="40">
        <f>'Objectifs d''équipe'!O41</f>
        <v>0</v>
      </c>
      <c r="P20" s="40">
        <f>'Objectifs d''équipe'!P41</f>
        <v>0</v>
      </c>
      <c r="Q20" s="40">
        <f>'Objectifs d''équipe'!Q41</f>
        <v>0</v>
      </c>
      <c r="R20" s="40">
        <f>'Objectifs d''équipe'!R41</f>
        <v>0</v>
      </c>
      <c r="S20" s="40">
        <f>'Objectifs d''équipe'!S41</f>
        <v>0</v>
      </c>
    </row>
    <row r="21" spans="1:19" s="13" customFormat="1" ht="19.5" customHeight="1" thickBot="1" x14ac:dyDescent="0.3">
      <c r="A21" s="30"/>
      <c r="B21" s="35" t="s">
        <v>30</v>
      </c>
      <c r="C21" s="41">
        <f>'Objectifs d''équipe'!C53</f>
        <v>0</v>
      </c>
      <c r="D21" s="41">
        <f>'Objectifs d''équipe'!D53</f>
        <v>0</v>
      </c>
      <c r="E21" s="41">
        <f>'Objectifs d''équipe'!E53</f>
        <v>0</v>
      </c>
      <c r="F21" s="41">
        <f>'Objectifs d''équipe'!F53</f>
        <v>0</v>
      </c>
      <c r="G21" s="41">
        <f>'Objectifs d''équipe'!G53</f>
        <v>0</v>
      </c>
      <c r="H21" s="41">
        <f>'Objectifs d''équipe'!H53</f>
        <v>0</v>
      </c>
      <c r="I21" s="41">
        <f>'Objectifs d''équipe'!I53</f>
        <v>0</v>
      </c>
      <c r="J21" s="41">
        <f>'Objectifs d''équipe'!J53</f>
        <v>0</v>
      </c>
      <c r="K21" s="41">
        <f>'Objectifs d''équipe'!K53</f>
        <v>0</v>
      </c>
      <c r="L21" s="41">
        <f>'Objectifs d''équipe'!L53</f>
        <v>0</v>
      </c>
      <c r="M21" s="41">
        <f>'Objectifs d''équipe'!M53</f>
        <v>0</v>
      </c>
      <c r="N21" s="41">
        <f>'Objectifs d''équipe'!N53</f>
        <v>0</v>
      </c>
      <c r="O21" s="41">
        <f>'Objectifs d''équipe'!O53</f>
        <v>0</v>
      </c>
      <c r="P21" s="41">
        <f>'Objectifs d''équipe'!P53</f>
        <v>0</v>
      </c>
      <c r="Q21" s="41">
        <f>'Objectifs d''équipe'!Q53</f>
        <v>0</v>
      </c>
      <c r="R21" s="41">
        <f>'Objectifs d''équipe'!R53</f>
        <v>0</v>
      </c>
      <c r="S21" s="41">
        <f>'Objectifs d''équipe'!S53</f>
        <v>0</v>
      </c>
    </row>
    <row r="22" spans="1:19" s="13" customFormat="1" ht="21.75" customHeight="1" thickTop="1" thickBot="1" x14ac:dyDescent="0.3">
      <c r="A22" s="30"/>
      <c r="B22" s="36" t="s">
        <v>4</v>
      </c>
      <c r="C22" s="42">
        <f t="shared" ref="C22:S22" si="1">SUM(C18:C20)</f>
        <v>2</v>
      </c>
      <c r="D22" s="42">
        <f t="shared" si="1"/>
        <v>3</v>
      </c>
      <c r="E22" s="42">
        <f t="shared" si="1"/>
        <v>3</v>
      </c>
      <c r="F22" s="42">
        <f t="shared" si="1"/>
        <v>4</v>
      </c>
      <c r="G22" s="396">
        <f t="shared" si="1"/>
        <v>4</v>
      </c>
      <c r="H22" s="396">
        <f t="shared" si="1"/>
        <v>1</v>
      </c>
      <c r="I22" s="42">
        <f t="shared" si="1"/>
        <v>1</v>
      </c>
      <c r="J22" s="42">
        <f t="shared" si="1"/>
        <v>1</v>
      </c>
      <c r="K22" s="42">
        <f t="shared" si="1"/>
        <v>1</v>
      </c>
      <c r="L22" s="42">
        <f t="shared" si="1"/>
        <v>2</v>
      </c>
      <c r="M22" s="396">
        <f t="shared" si="1"/>
        <v>2</v>
      </c>
      <c r="N22" s="396">
        <f t="shared" si="1"/>
        <v>3</v>
      </c>
      <c r="O22" s="42">
        <f t="shared" si="1"/>
        <v>2</v>
      </c>
      <c r="P22" s="42">
        <f t="shared" si="1"/>
        <v>1</v>
      </c>
      <c r="Q22" s="42">
        <f t="shared" si="1"/>
        <v>2</v>
      </c>
      <c r="R22" s="42">
        <f t="shared" si="1"/>
        <v>3</v>
      </c>
      <c r="S22" s="396">
        <f t="shared" si="1"/>
        <v>2</v>
      </c>
    </row>
    <row r="23" spans="1:19" s="13" customFormat="1" ht="12" customHeight="1" x14ac:dyDescent="0.25"/>
    <row r="24" spans="1:19" s="13" customFormat="1" ht="12" customHeight="1" x14ac:dyDescent="0.25"/>
    <row r="25" spans="1:19" s="13" customFormat="1" ht="11.45" customHeight="1" x14ac:dyDescent="0.25"/>
    <row r="26" spans="1:19" s="13" customFormat="1" ht="12" customHeight="1" x14ac:dyDescent="0.25"/>
    <row r="27" spans="1:19" s="13" customFormat="1" ht="12" customHeight="1" x14ac:dyDescent="0.25"/>
    <row r="28" spans="1:19" s="13" customFormat="1" ht="12" customHeight="1" x14ac:dyDescent="0.25"/>
    <row r="29" spans="1:19" s="13" customFormat="1" ht="12" customHeight="1" x14ac:dyDescent="0.25"/>
    <row r="30" spans="1:19" s="13" customFormat="1" ht="12" customHeight="1" x14ac:dyDescent="0.25"/>
    <row r="31" spans="1:19" s="13" customFormat="1" ht="12" customHeight="1" x14ac:dyDescent="0.25"/>
    <row r="32" spans="1:19" s="13" customFormat="1" ht="12" customHeight="1" x14ac:dyDescent="0.25"/>
    <row r="33" s="13" customFormat="1" ht="12" customHeight="1" x14ac:dyDescent="0.25"/>
    <row r="34" s="13" customFormat="1" ht="12" customHeight="1" x14ac:dyDescent="0.25"/>
    <row r="35" s="13" customFormat="1" ht="12" customHeight="1" x14ac:dyDescent="0.25"/>
    <row r="36" s="13" customFormat="1" ht="12" customHeight="1" x14ac:dyDescent="0.25"/>
    <row r="37" s="13" customFormat="1" ht="12" customHeight="1" x14ac:dyDescent="0.25"/>
    <row r="38" s="13" customFormat="1" ht="12" customHeight="1" x14ac:dyDescent="0.25"/>
    <row r="39" s="13" customFormat="1" ht="12" customHeight="1" x14ac:dyDescent="0.25"/>
    <row r="40" s="13" customFormat="1" ht="12" customHeight="1" x14ac:dyDescent="0.25"/>
    <row r="41" s="13" customFormat="1" ht="12" customHeight="1" x14ac:dyDescent="0.25"/>
    <row r="42" s="13" customFormat="1" ht="12" customHeight="1" x14ac:dyDescent="0.25"/>
    <row r="43" s="13" customFormat="1" ht="12" customHeight="1" x14ac:dyDescent="0.25"/>
    <row r="44" s="13" customFormat="1" ht="12" customHeight="1" x14ac:dyDescent="0.25"/>
    <row r="45" s="13" customFormat="1" ht="12" customHeight="1" x14ac:dyDescent="0.25"/>
    <row r="46" s="13" customFormat="1" ht="12" customHeight="1" x14ac:dyDescent="0.25"/>
    <row r="47" s="13" customFormat="1" ht="12" customHeight="1" x14ac:dyDescent="0.25"/>
    <row r="48" s="13" customFormat="1" ht="12" customHeight="1" x14ac:dyDescent="0.25"/>
    <row r="49" s="13" customFormat="1" ht="12" customHeight="1" x14ac:dyDescent="0.25"/>
    <row r="50" s="13" customFormat="1" ht="11.45" customHeight="1" x14ac:dyDescent="0.25"/>
    <row r="51" s="13" customFormat="1" ht="12" customHeight="1" x14ac:dyDescent="0.25"/>
    <row r="52" s="13" customFormat="1" ht="12" customHeight="1" x14ac:dyDescent="0.25"/>
    <row r="53" s="13" customFormat="1" ht="12" customHeight="1" x14ac:dyDescent="0.25"/>
    <row r="54" s="13" customFormat="1" ht="12" customHeight="1" x14ac:dyDescent="0.25"/>
    <row r="55" s="13" customFormat="1" ht="12" customHeight="1" x14ac:dyDescent="0.25"/>
    <row r="56" s="13" customFormat="1" ht="12" customHeight="1" x14ac:dyDescent="0.25"/>
    <row r="57" s="13" customFormat="1" ht="12" customHeight="1" x14ac:dyDescent="0.25"/>
    <row r="58" s="13" customFormat="1" ht="12" customHeight="1" x14ac:dyDescent="0.25"/>
    <row r="59" s="13" customFormat="1" ht="12" customHeight="1" x14ac:dyDescent="0.25"/>
    <row r="60" s="13" customFormat="1" ht="12" customHeight="1" x14ac:dyDescent="0.25"/>
    <row r="61" s="13" customFormat="1" ht="12" customHeight="1" x14ac:dyDescent="0.25"/>
    <row r="62" s="13" customFormat="1" ht="12" customHeight="1" x14ac:dyDescent="0.25"/>
    <row r="63" s="13" customFormat="1" ht="12" customHeight="1" x14ac:dyDescent="0.25"/>
    <row r="64" s="13" customFormat="1" ht="12" customHeight="1" x14ac:dyDescent="0.25"/>
    <row r="65" s="13" customFormat="1" ht="12" customHeight="1" x14ac:dyDescent="0.25"/>
    <row r="66" s="13" customFormat="1" ht="12" customHeight="1" x14ac:dyDescent="0.25"/>
    <row r="67" s="13" customFormat="1" ht="12" customHeight="1" x14ac:dyDescent="0.25"/>
    <row r="68" s="13" customFormat="1" ht="12" customHeight="1" x14ac:dyDescent="0.25"/>
    <row r="69" s="13" customFormat="1" ht="12" customHeight="1" x14ac:dyDescent="0.25"/>
    <row r="70" s="13" customFormat="1" ht="12" customHeight="1" x14ac:dyDescent="0.25"/>
    <row r="71" s="13" customFormat="1" ht="12" customHeight="1" x14ac:dyDescent="0.25"/>
    <row r="72" s="13" customFormat="1" ht="12" customHeight="1" x14ac:dyDescent="0.25"/>
    <row r="73" s="13" customFormat="1" ht="12" customHeight="1" x14ac:dyDescent="0.25"/>
    <row r="74" s="13" customFormat="1" ht="12" customHeight="1" x14ac:dyDescent="0.25"/>
    <row r="75" s="13" customFormat="1" ht="11.45" customHeight="1" x14ac:dyDescent="0.25"/>
    <row r="76" s="13" customFormat="1" ht="12" customHeight="1" x14ac:dyDescent="0.25"/>
    <row r="77" s="13" customFormat="1" ht="12" customHeight="1" x14ac:dyDescent="0.25"/>
    <row r="78" s="13" customFormat="1" ht="12" customHeight="1" x14ac:dyDescent="0.25"/>
    <row r="79" s="13" customFormat="1" ht="12" customHeight="1" x14ac:dyDescent="0.25"/>
    <row r="80" s="13" customFormat="1" ht="12" customHeight="1" x14ac:dyDescent="0.25"/>
    <row r="81" s="13" customFormat="1" ht="12" customHeight="1" x14ac:dyDescent="0.25"/>
    <row r="82" s="13" customFormat="1" ht="12" customHeight="1" x14ac:dyDescent="0.25"/>
    <row r="83" s="13" customFormat="1" ht="12" customHeight="1" x14ac:dyDescent="0.25"/>
    <row r="84" s="13" customFormat="1" ht="12" customHeight="1" x14ac:dyDescent="0.25"/>
    <row r="85" s="13" customFormat="1" ht="12" customHeight="1" x14ac:dyDescent="0.25"/>
    <row r="86" s="13" customFormat="1" ht="12" customHeight="1" x14ac:dyDescent="0.25"/>
    <row r="87" s="13" customFormat="1" ht="12" customHeight="1" x14ac:dyDescent="0.25"/>
    <row r="88" s="13" customFormat="1" ht="12" customHeight="1" x14ac:dyDescent="0.25"/>
    <row r="89" s="13" customFormat="1" ht="12" customHeight="1" x14ac:dyDescent="0.25"/>
    <row r="90" s="13" customFormat="1" ht="12" customHeight="1" x14ac:dyDescent="0.25"/>
    <row r="91" s="13" customFormat="1" ht="12" customHeight="1" x14ac:dyDescent="0.25"/>
    <row r="92" s="13" customFormat="1" ht="12" customHeight="1" x14ac:dyDescent="0.25"/>
    <row r="93" s="13" customFormat="1" ht="12" customHeight="1" x14ac:dyDescent="0.25"/>
    <row r="94" s="13" customFormat="1" ht="12" customHeight="1" x14ac:dyDescent="0.25"/>
    <row r="95" s="13" customFormat="1" ht="12" customHeight="1" x14ac:dyDescent="0.25"/>
    <row r="96" s="13" customFormat="1" ht="12" customHeight="1" x14ac:dyDescent="0.25"/>
    <row r="97" s="13" customFormat="1" ht="12" customHeight="1" x14ac:dyDescent="0.25"/>
    <row r="98" s="13" customFormat="1" ht="12" customHeight="1" x14ac:dyDescent="0.25"/>
    <row r="99" s="13" customFormat="1" ht="12" customHeight="1" x14ac:dyDescent="0.25"/>
    <row r="100" s="13" customFormat="1" ht="12" customHeight="1" x14ac:dyDescent="0.25"/>
    <row r="101" s="13" customFormat="1" ht="12" customHeight="1" x14ac:dyDescent="0.25"/>
    <row r="102" s="13" customFormat="1" ht="12" customHeight="1" x14ac:dyDescent="0.25"/>
    <row r="103" s="13" customFormat="1" ht="12" customHeight="1" x14ac:dyDescent="0.25"/>
    <row r="104" s="13" customFormat="1" ht="11.85" customHeight="1" x14ac:dyDescent="0.25"/>
    <row r="105" s="13" customFormat="1" x14ac:dyDescent="0.25"/>
    <row r="106" s="13" customFormat="1" ht="36.75" customHeight="1" x14ac:dyDescent="0.25"/>
    <row r="107" s="13" customFormat="1" ht="23.25" customHeigh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row r="138" s="13" customFormat="1" x14ac:dyDescent="0.25"/>
    <row r="139" s="13" customFormat="1" x14ac:dyDescent="0.25"/>
    <row r="140" s="13" customFormat="1" x14ac:dyDescent="0.25"/>
    <row r="141" s="13" customFormat="1" x14ac:dyDescent="0.25"/>
    <row r="142" s="13" customFormat="1" x14ac:dyDescent="0.25"/>
    <row r="143" s="13" customFormat="1" x14ac:dyDescent="0.25"/>
    <row r="144" s="13" customFormat="1" x14ac:dyDescent="0.25"/>
    <row r="145" s="13" customFormat="1" x14ac:dyDescent="0.25"/>
    <row r="146" s="13" customFormat="1" x14ac:dyDescent="0.25"/>
    <row r="147" s="13" customFormat="1" x14ac:dyDescent="0.25"/>
    <row r="148" s="13" customFormat="1" x14ac:dyDescent="0.25"/>
    <row r="149" s="13" customFormat="1" x14ac:dyDescent="0.25"/>
    <row r="150" s="13" customFormat="1" x14ac:dyDescent="0.25"/>
    <row r="151" s="13" customFormat="1" x14ac:dyDescent="0.25"/>
    <row r="152" s="13" customFormat="1" x14ac:dyDescent="0.25"/>
    <row r="153" s="13" customFormat="1" x14ac:dyDescent="0.25"/>
    <row r="154" s="13" customFormat="1" x14ac:dyDescent="0.25"/>
    <row r="155" s="13" customFormat="1" x14ac:dyDescent="0.25"/>
    <row r="156" s="13" customFormat="1" x14ac:dyDescent="0.25"/>
    <row r="157" s="13" customFormat="1" x14ac:dyDescent="0.25"/>
    <row r="158" s="13" customFormat="1" x14ac:dyDescent="0.25"/>
    <row r="159" s="13" customFormat="1" x14ac:dyDescent="0.25"/>
    <row r="160" s="13" customFormat="1" x14ac:dyDescent="0.25"/>
    <row r="161" s="13" customFormat="1" x14ac:dyDescent="0.25"/>
    <row r="162" s="13" customFormat="1" x14ac:dyDescent="0.25"/>
    <row r="163" s="13" customFormat="1" x14ac:dyDescent="0.25"/>
    <row r="164" s="13" customFormat="1" x14ac:dyDescent="0.25"/>
    <row r="165" s="13" customFormat="1" x14ac:dyDescent="0.25"/>
    <row r="166" s="13" customFormat="1" x14ac:dyDescent="0.25"/>
    <row r="167" s="13" customFormat="1" x14ac:dyDescent="0.25"/>
    <row r="168" s="13" customFormat="1" x14ac:dyDescent="0.25"/>
    <row r="169" s="13" customFormat="1" x14ac:dyDescent="0.25"/>
    <row r="170" s="13" customFormat="1" x14ac:dyDescent="0.25"/>
    <row r="171" s="13" customFormat="1" x14ac:dyDescent="0.25"/>
    <row r="172" s="13" customFormat="1" x14ac:dyDescent="0.25"/>
    <row r="173" s="13" customFormat="1" x14ac:dyDescent="0.25"/>
    <row r="174" s="13" customFormat="1" x14ac:dyDescent="0.25"/>
    <row r="175" s="13" customFormat="1" x14ac:dyDescent="0.25"/>
    <row r="176" s="13" customFormat="1" x14ac:dyDescent="0.25"/>
    <row r="177" s="13" customFormat="1" x14ac:dyDescent="0.25"/>
    <row r="178" s="13" customFormat="1" x14ac:dyDescent="0.25"/>
    <row r="179" s="13" customFormat="1" x14ac:dyDescent="0.25"/>
    <row r="180" s="13" customFormat="1" x14ac:dyDescent="0.25"/>
    <row r="181" s="13" customFormat="1" x14ac:dyDescent="0.25"/>
    <row r="182" s="13" customFormat="1" x14ac:dyDescent="0.25"/>
    <row r="183" s="13" customFormat="1" x14ac:dyDescent="0.25"/>
    <row r="184" s="13" customFormat="1" x14ac:dyDescent="0.25"/>
    <row r="185" s="13" customFormat="1" x14ac:dyDescent="0.25"/>
    <row r="186" s="13" customFormat="1" x14ac:dyDescent="0.25"/>
    <row r="187" s="13" customFormat="1" x14ac:dyDescent="0.25"/>
    <row r="188" s="13" customFormat="1" x14ac:dyDescent="0.25"/>
    <row r="189" s="13" customFormat="1" x14ac:dyDescent="0.25"/>
    <row r="190" s="13" customFormat="1" x14ac:dyDescent="0.25"/>
    <row r="191" s="13" customFormat="1" x14ac:dyDescent="0.25"/>
    <row r="192" s="13" customFormat="1" x14ac:dyDescent="0.25"/>
    <row r="193" s="13" customFormat="1" x14ac:dyDescent="0.25"/>
    <row r="194" s="13" customFormat="1" x14ac:dyDescent="0.25"/>
    <row r="195" s="13" customFormat="1" x14ac:dyDescent="0.25"/>
    <row r="196" s="13" customFormat="1" x14ac:dyDescent="0.25"/>
    <row r="197" s="13" customFormat="1" x14ac:dyDescent="0.25"/>
    <row r="198" s="13" customFormat="1" x14ac:dyDescent="0.25"/>
    <row r="199" s="13" customFormat="1" x14ac:dyDescent="0.25"/>
    <row r="200" s="13" customFormat="1" x14ac:dyDescent="0.25"/>
    <row r="201" s="13" customFormat="1" x14ac:dyDescent="0.25"/>
    <row r="202" s="13" customFormat="1" x14ac:dyDescent="0.25"/>
    <row r="203" s="13" customFormat="1" x14ac:dyDescent="0.25"/>
    <row r="204" s="13" customFormat="1" x14ac:dyDescent="0.25"/>
    <row r="205" s="13" customFormat="1" x14ac:dyDescent="0.25"/>
    <row r="206" s="13" customFormat="1" x14ac:dyDescent="0.25"/>
    <row r="207" s="13" customFormat="1" x14ac:dyDescent="0.25"/>
    <row r="208" s="13" customFormat="1" x14ac:dyDescent="0.25"/>
    <row r="209" s="13" customFormat="1" x14ac:dyDescent="0.25"/>
    <row r="210" s="13" customFormat="1" x14ac:dyDescent="0.25"/>
    <row r="211" s="13" customFormat="1" x14ac:dyDescent="0.25"/>
    <row r="212" s="13" customFormat="1" x14ac:dyDescent="0.25"/>
    <row r="213" s="13" customFormat="1" x14ac:dyDescent="0.25"/>
    <row r="214" s="13" customFormat="1" x14ac:dyDescent="0.25"/>
    <row r="215" s="13" customFormat="1" x14ac:dyDescent="0.25"/>
    <row r="216" s="13" customFormat="1" x14ac:dyDescent="0.25"/>
    <row r="217" s="13" customFormat="1" x14ac:dyDescent="0.25"/>
    <row r="218" s="13" customFormat="1" x14ac:dyDescent="0.25"/>
    <row r="219" s="13" customFormat="1" x14ac:dyDescent="0.25"/>
    <row r="220" s="13" customFormat="1" x14ac:dyDescent="0.25"/>
    <row r="221" s="13" customFormat="1" x14ac:dyDescent="0.25"/>
    <row r="222" s="13" customFormat="1" x14ac:dyDescent="0.25"/>
    <row r="223" s="13" customFormat="1" x14ac:dyDescent="0.25"/>
    <row r="224" s="13" customFormat="1" x14ac:dyDescent="0.25"/>
    <row r="225" s="13" customFormat="1" x14ac:dyDescent="0.25"/>
    <row r="226" s="13" customFormat="1" x14ac:dyDescent="0.25"/>
    <row r="227" s="13" customFormat="1" x14ac:dyDescent="0.25"/>
    <row r="228" s="13" customFormat="1" x14ac:dyDescent="0.25"/>
    <row r="229" s="13" customFormat="1" x14ac:dyDescent="0.25"/>
    <row r="230" s="13" customFormat="1" x14ac:dyDescent="0.25"/>
    <row r="231" s="13" customFormat="1" x14ac:dyDescent="0.25"/>
    <row r="232" s="13" customFormat="1" x14ac:dyDescent="0.25"/>
    <row r="233" s="13" customFormat="1" x14ac:dyDescent="0.25"/>
    <row r="234" s="13" customFormat="1" x14ac:dyDescent="0.25"/>
    <row r="235" s="13" customFormat="1" x14ac:dyDescent="0.25"/>
    <row r="236" s="13" customFormat="1" x14ac:dyDescent="0.25"/>
    <row r="237" s="13" customFormat="1" x14ac:dyDescent="0.25"/>
    <row r="238" s="13" customFormat="1" x14ac:dyDescent="0.25"/>
    <row r="239" s="13" customFormat="1" x14ac:dyDescent="0.25"/>
    <row r="240" s="13" customFormat="1" x14ac:dyDescent="0.25"/>
    <row r="241" s="13" customFormat="1" x14ac:dyDescent="0.25"/>
    <row r="242" s="13" customFormat="1" x14ac:dyDescent="0.25"/>
    <row r="243" s="13" customFormat="1" x14ac:dyDescent="0.25"/>
    <row r="244" s="13" customFormat="1" x14ac:dyDescent="0.25"/>
    <row r="245" s="13" customFormat="1" x14ac:dyDescent="0.25"/>
    <row r="246" s="13" customFormat="1" x14ac:dyDescent="0.25"/>
    <row r="247" s="13" customFormat="1" x14ac:dyDescent="0.25"/>
    <row r="248" s="13" customFormat="1" x14ac:dyDescent="0.25"/>
    <row r="249" s="13" customFormat="1" x14ac:dyDescent="0.25"/>
    <row r="250" s="13" customFormat="1" x14ac:dyDescent="0.25"/>
    <row r="251" s="13" customFormat="1" x14ac:dyDescent="0.25"/>
    <row r="252" s="13" customFormat="1" x14ac:dyDescent="0.25"/>
    <row r="253" s="13" customFormat="1" x14ac:dyDescent="0.25"/>
    <row r="254" s="13" customFormat="1" x14ac:dyDescent="0.25"/>
    <row r="255" s="13" customFormat="1" x14ac:dyDescent="0.25"/>
    <row r="256" s="13" customFormat="1" x14ac:dyDescent="0.25"/>
    <row r="257" s="13" customFormat="1" x14ac:dyDescent="0.25"/>
    <row r="258" s="13" customFormat="1" x14ac:dyDescent="0.25"/>
    <row r="259" s="13" customFormat="1" x14ac:dyDescent="0.25"/>
    <row r="260" s="13" customFormat="1" x14ac:dyDescent="0.25"/>
    <row r="261" s="13" customFormat="1" x14ac:dyDescent="0.25"/>
    <row r="262" s="13" customFormat="1" x14ac:dyDescent="0.25"/>
    <row r="263" s="13" customFormat="1" x14ac:dyDescent="0.25"/>
    <row r="264" s="13" customFormat="1" x14ac:dyDescent="0.25"/>
    <row r="265" s="13" customFormat="1" x14ac:dyDescent="0.25"/>
    <row r="266" s="13" customFormat="1" x14ac:dyDescent="0.25"/>
    <row r="267" s="13" customFormat="1" x14ac:dyDescent="0.25"/>
    <row r="268" s="13" customFormat="1" x14ac:dyDescent="0.25"/>
    <row r="269" s="13" customFormat="1" x14ac:dyDescent="0.25"/>
    <row r="270" s="13" customFormat="1" x14ac:dyDescent="0.25"/>
    <row r="271" s="13" customFormat="1" x14ac:dyDescent="0.25"/>
    <row r="272" s="13" customFormat="1" x14ac:dyDescent="0.25"/>
    <row r="273" s="13" customFormat="1" x14ac:dyDescent="0.25"/>
    <row r="274" s="13" customFormat="1" x14ac:dyDescent="0.25"/>
    <row r="275" s="13" customFormat="1" x14ac:dyDescent="0.25"/>
    <row r="276" s="13" customFormat="1" x14ac:dyDescent="0.25"/>
    <row r="277" s="13" customFormat="1" x14ac:dyDescent="0.25"/>
    <row r="278" s="13" customFormat="1" x14ac:dyDescent="0.25"/>
    <row r="279" s="13" customFormat="1" x14ac:dyDescent="0.25"/>
    <row r="280" s="13" customFormat="1" x14ac:dyDescent="0.25"/>
    <row r="281" s="13" customFormat="1" x14ac:dyDescent="0.25"/>
    <row r="282" s="13" customFormat="1" x14ac:dyDescent="0.25"/>
    <row r="283" s="13" customFormat="1" x14ac:dyDescent="0.25"/>
    <row r="284" s="13" customFormat="1" x14ac:dyDescent="0.25"/>
    <row r="285" s="13" customFormat="1" x14ac:dyDescent="0.25"/>
    <row r="286" s="13" customFormat="1" x14ac:dyDescent="0.25"/>
    <row r="287" s="13" customFormat="1" x14ac:dyDescent="0.25"/>
    <row r="288" s="13" customFormat="1" x14ac:dyDescent="0.25"/>
    <row r="289" s="13" customFormat="1" x14ac:dyDescent="0.25"/>
    <row r="290" s="13" customFormat="1" x14ac:dyDescent="0.25"/>
    <row r="291" s="13" customFormat="1" x14ac:dyDescent="0.25"/>
    <row r="292" s="13" customFormat="1" x14ac:dyDescent="0.25"/>
    <row r="293" s="13" customFormat="1" x14ac:dyDescent="0.25"/>
    <row r="294" s="13" customFormat="1" x14ac:dyDescent="0.25"/>
    <row r="295" s="13" customFormat="1" x14ac:dyDescent="0.25"/>
    <row r="296" s="13" customFormat="1" x14ac:dyDescent="0.25"/>
    <row r="297" s="13" customFormat="1" x14ac:dyDescent="0.25"/>
    <row r="298" s="13" customFormat="1" x14ac:dyDescent="0.25"/>
    <row r="299" s="13" customFormat="1" x14ac:dyDescent="0.25"/>
    <row r="300" s="13" customFormat="1" x14ac:dyDescent="0.25"/>
    <row r="301" s="13" customFormat="1" x14ac:dyDescent="0.25"/>
    <row r="302" s="13" customFormat="1" x14ac:dyDescent="0.25"/>
    <row r="303" s="13" customFormat="1" x14ac:dyDescent="0.25"/>
    <row r="304" s="13" customFormat="1" x14ac:dyDescent="0.25"/>
    <row r="305" s="13" customFormat="1" x14ac:dyDescent="0.25"/>
    <row r="306" s="13" customFormat="1" x14ac:dyDescent="0.25"/>
    <row r="307" s="13" customFormat="1" x14ac:dyDescent="0.25"/>
    <row r="308" s="13" customFormat="1" x14ac:dyDescent="0.25"/>
    <row r="309" s="13" customFormat="1" x14ac:dyDescent="0.25"/>
    <row r="310" s="13" customFormat="1" x14ac:dyDescent="0.25"/>
    <row r="311" s="13" customFormat="1" x14ac:dyDescent="0.25"/>
    <row r="312" s="13" customFormat="1" x14ac:dyDescent="0.25"/>
    <row r="313" s="13" customFormat="1" x14ac:dyDescent="0.25"/>
    <row r="314" s="13" customFormat="1" x14ac:dyDescent="0.25"/>
    <row r="315" s="13" customFormat="1" x14ac:dyDescent="0.25"/>
    <row r="316" s="13" customFormat="1" x14ac:dyDescent="0.25"/>
    <row r="317" s="13" customFormat="1" x14ac:dyDescent="0.25"/>
    <row r="318" s="13" customFormat="1" x14ac:dyDescent="0.25"/>
    <row r="319" s="13" customFormat="1" x14ac:dyDescent="0.25"/>
    <row r="320" s="13" customFormat="1" x14ac:dyDescent="0.25"/>
    <row r="321" s="13" customFormat="1" x14ac:dyDescent="0.25"/>
    <row r="322" s="13" customFormat="1" x14ac:dyDescent="0.25"/>
    <row r="323" s="13" customFormat="1" x14ac:dyDescent="0.25"/>
    <row r="324" s="13" customFormat="1" x14ac:dyDescent="0.25"/>
    <row r="325" s="13" customFormat="1" x14ac:dyDescent="0.25"/>
    <row r="326" s="13" customFormat="1" x14ac:dyDescent="0.25"/>
    <row r="327" s="13" customFormat="1" x14ac:dyDescent="0.25"/>
    <row r="328" s="13" customFormat="1" x14ac:dyDescent="0.25"/>
    <row r="329" s="13" customFormat="1" x14ac:dyDescent="0.25"/>
    <row r="330" s="13" customFormat="1" x14ac:dyDescent="0.25"/>
    <row r="331" s="13" customFormat="1" x14ac:dyDescent="0.25"/>
    <row r="332" s="13" customFormat="1" x14ac:dyDescent="0.25"/>
    <row r="333" s="13" customFormat="1" x14ac:dyDescent="0.25"/>
    <row r="334" s="13" customFormat="1" x14ac:dyDescent="0.25"/>
    <row r="335" s="13" customFormat="1" x14ac:dyDescent="0.25"/>
    <row r="336" s="13" customFormat="1" x14ac:dyDescent="0.25"/>
    <row r="337" s="13" customFormat="1" x14ac:dyDescent="0.25"/>
    <row r="338" s="13" customFormat="1" x14ac:dyDescent="0.25"/>
    <row r="339" s="13" customFormat="1" x14ac:dyDescent="0.25"/>
    <row r="340" s="13" customFormat="1" x14ac:dyDescent="0.25"/>
    <row r="341" s="13" customFormat="1" x14ac:dyDescent="0.25"/>
    <row r="342" s="13" customFormat="1" x14ac:dyDescent="0.25"/>
    <row r="343" s="13" customFormat="1" x14ac:dyDescent="0.25"/>
    <row r="344" s="13" customFormat="1" x14ac:dyDescent="0.25"/>
    <row r="345" s="13" customFormat="1" x14ac:dyDescent="0.25"/>
    <row r="346" s="13" customFormat="1" x14ac:dyDescent="0.25"/>
    <row r="347" s="13" customFormat="1" x14ac:dyDescent="0.25"/>
    <row r="348" s="13" customFormat="1" x14ac:dyDescent="0.25"/>
    <row r="349" s="13" customFormat="1" x14ac:dyDescent="0.25"/>
    <row r="350" s="13" customFormat="1" x14ac:dyDescent="0.25"/>
    <row r="351" s="13" customFormat="1" x14ac:dyDescent="0.25"/>
    <row r="352" s="13" customFormat="1" x14ac:dyDescent="0.25"/>
    <row r="353" s="13" customFormat="1" x14ac:dyDescent="0.25"/>
    <row r="354" s="13" customFormat="1" x14ac:dyDescent="0.25"/>
    <row r="355" s="13" customFormat="1" x14ac:dyDescent="0.25"/>
    <row r="356" s="13" customFormat="1" x14ac:dyDescent="0.25"/>
    <row r="357" s="13" customFormat="1" x14ac:dyDescent="0.25"/>
    <row r="358" s="13" customFormat="1" x14ac:dyDescent="0.25"/>
    <row r="359" s="13" customFormat="1" x14ac:dyDescent="0.25"/>
    <row r="360" s="13" customFormat="1" x14ac:dyDescent="0.25"/>
    <row r="361" s="13" customFormat="1" x14ac:dyDescent="0.25"/>
    <row r="362" s="13" customFormat="1" x14ac:dyDescent="0.25"/>
    <row r="363" s="13" customFormat="1" x14ac:dyDescent="0.25"/>
    <row r="364" s="13" customFormat="1" x14ac:dyDescent="0.25"/>
    <row r="365" s="13" customFormat="1" x14ac:dyDescent="0.25"/>
    <row r="366" s="13" customFormat="1" x14ac:dyDescent="0.25"/>
    <row r="367" s="13" customFormat="1" x14ac:dyDescent="0.25"/>
    <row r="368" s="13" customFormat="1" x14ac:dyDescent="0.25"/>
    <row r="369" s="13" customFormat="1" x14ac:dyDescent="0.25"/>
    <row r="370" s="13" customFormat="1" x14ac:dyDescent="0.25"/>
    <row r="371" s="13" customFormat="1" x14ac:dyDescent="0.25"/>
    <row r="372" s="13" customFormat="1" x14ac:dyDescent="0.25"/>
    <row r="373" s="13" customFormat="1" x14ac:dyDescent="0.25"/>
    <row r="374" s="13" customFormat="1" x14ac:dyDescent="0.25"/>
    <row r="375" s="13" customFormat="1" x14ac:dyDescent="0.25"/>
    <row r="376" s="13" customFormat="1" x14ac:dyDescent="0.25"/>
    <row r="377" s="13" customFormat="1" x14ac:dyDescent="0.25"/>
    <row r="378" s="13" customFormat="1" x14ac:dyDescent="0.25"/>
    <row r="379" s="13" customFormat="1" x14ac:dyDescent="0.25"/>
  </sheetData>
  <sheetProtection password="81FE" sheet="1" objects="1" scenarios="1" selectLockedCells="1"/>
  <mergeCells count="8">
    <mergeCell ref="C16:G16"/>
    <mergeCell ref="H16:M16"/>
    <mergeCell ref="N16:S16"/>
    <mergeCell ref="B6:V6"/>
    <mergeCell ref="B3:V3"/>
    <mergeCell ref="C8:H8"/>
    <mergeCell ref="I8:N8"/>
    <mergeCell ref="O8:V8"/>
  </mergeCells>
  <conditionalFormatting sqref="C10:V13">
    <cfRule type="iconSet" priority="383">
      <iconSet iconSet="3Symbols">
        <cfvo type="percent" val="0"/>
        <cfvo type="num" val="#REF!"/>
        <cfvo type="num" val="#REF!" gte="0"/>
      </iconSet>
    </cfRule>
  </conditionalFormatting>
  <conditionalFormatting sqref="C22:S22">
    <cfRule type="iconSet" priority="384">
      <iconSet iconSet="3Symbols">
        <cfvo type="percent" val="0"/>
        <cfvo type="num" val="#REF!"/>
        <cfvo type="num" val="#REF!" gte="0"/>
      </iconSet>
    </cfRule>
  </conditionalFormatting>
  <conditionalFormatting sqref="C18:S21">
    <cfRule type="iconSet" priority="385">
      <iconSet iconSet="3Symbols">
        <cfvo type="percent" val="0"/>
        <cfvo type="num" val="#REF!"/>
        <cfvo type="num" val="#REF!" gte="0"/>
      </iconSet>
    </cfRule>
  </conditionalFormatting>
  <printOptions horizontalCentered="1" verticalCentered="1"/>
  <pageMargins left="0.19685039370078741" right="0.19685039370078741" top="0.19685039370078741" bottom="0.19685039370078741" header="0.11811023622047245" footer="0.11811023622047245"/>
  <pageSetup paperSize="9" scale="5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382" id="{99BAF3B6-D25F-42F7-AF94-FF3B18D8ED94}">
            <x14:iconSet iconSet="3Symbols">
              <x14:cfvo type="percent">
                <xm:f>0</xm:f>
              </x14:cfvo>
              <x14:cfvo type="num">
                <xm:f>'Lisez-moi'!$D$31</xm:f>
              </x14:cfvo>
              <x14:cfvo type="num" gte="0">
                <xm:f>'Lisez-moi'!$D$33</xm:f>
              </x14:cfvo>
            </x14:iconSet>
          </x14:cfRule>
          <xm:sqref>C14:V14 C22:S22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249977111117893"/>
  </sheetPr>
  <dimension ref="A1:CJ233"/>
  <sheetViews>
    <sheetView zoomScale="90" zoomScaleNormal="90" workbookViewId="0">
      <pane xSplit="5" ySplit="4" topLeftCell="F5" activePane="bottomRight" state="frozen"/>
      <selection pane="topRight" activeCell="F1" sqref="F1"/>
      <selection pane="bottomLeft" activeCell="A3" sqref="A3"/>
      <selection pane="bottomRight" activeCell="D1" sqref="D1:E1"/>
    </sheetView>
  </sheetViews>
  <sheetFormatPr baseColWidth="10" defaultRowHeight="12.75" x14ac:dyDescent="0.25"/>
  <cols>
    <col min="1" max="1" width="1.7109375" style="14" customWidth="1"/>
    <col min="2" max="2" width="9.42578125" style="15" customWidth="1"/>
    <col min="3" max="3" width="35.7109375" style="79" customWidth="1"/>
    <col min="4" max="4" width="6" style="79" customWidth="1"/>
    <col min="5" max="5" width="26.7109375" style="15" customWidth="1"/>
    <col min="6" max="7" width="12.7109375" style="15" customWidth="1"/>
    <col min="8" max="8" width="10.7109375" style="15" customWidth="1"/>
    <col min="9" max="10" width="12.7109375" style="15" customWidth="1"/>
    <col min="11" max="11" width="10.7109375" style="15" customWidth="1"/>
    <col min="12" max="13" width="12.7109375" style="15" customWidth="1"/>
    <col min="14" max="14" width="10.7109375" style="15" customWidth="1"/>
    <col min="15" max="16" width="12.7109375" style="15" customWidth="1"/>
    <col min="17" max="17" width="10.7109375" style="15" customWidth="1"/>
    <col min="18" max="19" width="12.7109375" style="14" customWidth="1"/>
    <col min="20" max="20" width="10.85546875" style="14" customWidth="1"/>
    <col min="21" max="22" width="12.7109375" style="14" customWidth="1"/>
    <col min="23" max="23" width="10.85546875" style="14" customWidth="1"/>
    <col min="24" max="88" width="11.42578125" style="14"/>
    <col min="89" max="16384" width="11.42578125" style="15"/>
  </cols>
  <sheetData>
    <row r="1" spans="1:88" s="14" customFormat="1" ht="27" customHeight="1" thickBot="1" x14ac:dyDescent="0.3">
      <c r="C1" s="407" t="s">
        <v>157</v>
      </c>
      <c r="D1" s="719">
        <v>0</v>
      </c>
      <c r="E1" s="720"/>
      <c r="F1" s="501" t="s">
        <v>156</v>
      </c>
      <c r="G1" s="502"/>
      <c r="H1" s="596">
        <f>48-COUNT(B7:B11,B14:B23,B26:B33,B36:B40,B43:B48,B51:B57)-D1</f>
        <v>46</v>
      </c>
      <c r="I1" s="500"/>
    </row>
    <row r="2" spans="1:88" s="14" customFormat="1" ht="10.5" customHeight="1" thickBot="1" x14ac:dyDescent="0.3">
      <c r="A2" s="106"/>
      <c r="B2" s="106"/>
      <c r="C2" s="106"/>
      <c r="D2" s="106"/>
      <c r="E2" s="107"/>
      <c r="F2" s="62"/>
      <c r="G2" s="62"/>
      <c r="H2" s="62"/>
    </row>
    <row r="3" spans="1:88" ht="90" customHeight="1" thickTop="1" thickBot="1" x14ac:dyDescent="0.3">
      <c r="A3" s="106"/>
      <c r="B3" s="106"/>
      <c r="C3" s="524" t="s">
        <v>66</v>
      </c>
      <c r="D3" s="524"/>
      <c r="E3" s="525"/>
      <c r="F3" s="514" t="str">
        <f>'Lisez-moi'!B39</f>
        <v>S'informer</v>
      </c>
      <c r="G3" s="515"/>
      <c r="H3" s="516"/>
      <c r="I3" s="537" t="str">
        <f>'Lisez-moi'!I39</f>
        <v>Manipuler/Mesurer</v>
      </c>
      <c r="J3" s="537"/>
      <c r="K3" s="538"/>
      <c r="L3" s="504" t="str">
        <f>'Lisez-moi'!P39</f>
        <v>Communiquer</v>
      </c>
      <c r="M3" s="504"/>
      <c r="N3" s="505"/>
      <c r="O3" s="539" t="str">
        <f>'Lisez-moi'!B42</f>
        <v xml:space="preserve">Raisonner, argumenter, pratiquer une démarche expérimentale ou technologique, démontrer </v>
      </c>
      <c r="P3" s="539"/>
      <c r="Q3" s="540"/>
      <c r="R3" s="541" t="str">
        <f>'Lisez-moi'!H42</f>
        <v>Utiliser les TUICE</v>
      </c>
      <c r="S3" s="542"/>
      <c r="T3" s="543"/>
      <c r="U3" s="544" t="str">
        <f>'Lisez-moi'!O42</f>
        <v>Autonomie et comportements responsables</v>
      </c>
      <c r="V3" s="545"/>
      <c r="W3" s="546"/>
    </row>
    <row r="4" spans="1:88" ht="21" customHeight="1" thickTop="1" thickBot="1" x14ac:dyDescent="0.3">
      <c r="A4" s="69"/>
      <c r="B4" s="526" t="s">
        <v>6</v>
      </c>
      <c r="C4" s="103" t="s">
        <v>0</v>
      </c>
      <c r="D4" s="506" t="s">
        <v>3</v>
      </c>
      <c r="E4" s="507"/>
      <c r="F4" s="517" t="s">
        <v>64</v>
      </c>
      <c r="G4" s="518"/>
      <c r="H4" s="115" t="s">
        <v>65</v>
      </c>
      <c r="I4" s="529" t="s">
        <v>64</v>
      </c>
      <c r="J4" s="530"/>
      <c r="K4" s="120" t="s">
        <v>65</v>
      </c>
      <c r="L4" s="531" t="s">
        <v>64</v>
      </c>
      <c r="M4" s="532"/>
      <c r="N4" s="115" t="s">
        <v>65</v>
      </c>
      <c r="O4" s="533" t="s">
        <v>64</v>
      </c>
      <c r="P4" s="534"/>
      <c r="Q4" s="120" t="s">
        <v>65</v>
      </c>
      <c r="R4" s="535" t="s">
        <v>64</v>
      </c>
      <c r="S4" s="536"/>
      <c r="T4" s="120" t="s">
        <v>65</v>
      </c>
      <c r="U4" s="522" t="s">
        <v>64</v>
      </c>
      <c r="V4" s="523"/>
      <c r="W4" s="120" t="s">
        <v>65</v>
      </c>
    </row>
    <row r="5" spans="1:88" ht="21" customHeight="1" thickTop="1" x14ac:dyDescent="0.2">
      <c r="A5" s="69"/>
      <c r="B5" s="527"/>
      <c r="C5" s="508" t="s">
        <v>31</v>
      </c>
      <c r="D5" s="509"/>
      <c r="E5" s="510"/>
      <c r="F5" s="97"/>
      <c r="G5" s="116"/>
      <c r="H5" s="113"/>
      <c r="I5" s="70"/>
      <c r="J5" s="121"/>
      <c r="K5" s="118"/>
      <c r="L5" s="100"/>
      <c r="M5" s="122"/>
      <c r="N5" s="118"/>
      <c r="O5" s="101"/>
      <c r="P5" s="123"/>
      <c r="Q5" s="110"/>
      <c r="R5" s="93"/>
      <c r="S5" s="125"/>
      <c r="T5" s="712"/>
      <c r="U5" s="95"/>
      <c r="V5" s="127"/>
      <c r="W5" s="712"/>
    </row>
    <row r="6" spans="1:88" ht="21" customHeight="1" thickBot="1" x14ac:dyDescent="0.3">
      <c r="A6" s="69"/>
      <c r="B6" s="528"/>
      <c r="C6" s="511"/>
      <c r="D6" s="512"/>
      <c r="E6" s="513"/>
      <c r="F6" s="98"/>
      <c r="G6" s="117"/>
      <c r="H6" s="114"/>
      <c r="I6" s="71"/>
      <c r="J6" s="72"/>
      <c r="K6" s="119"/>
      <c r="L6" s="111"/>
      <c r="M6" s="73"/>
      <c r="N6" s="119"/>
      <c r="O6" s="102"/>
      <c r="P6" s="124"/>
      <c r="Q6" s="119"/>
      <c r="R6" s="94"/>
      <c r="S6" s="126"/>
      <c r="T6" s="713"/>
      <c r="U6" s="96"/>
      <c r="V6" s="128"/>
      <c r="W6" s="713"/>
    </row>
    <row r="7" spans="1:88" ht="48" customHeight="1" thickTop="1" x14ac:dyDescent="0.25">
      <c r="A7" s="69"/>
      <c r="B7" s="104">
        <v>41523</v>
      </c>
      <c r="C7" s="519" t="s">
        <v>85</v>
      </c>
      <c r="D7" s="109" t="s">
        <v>13</v>
      </c>
      <c r="E7" s="108" t="s">
        <v>76</v>
      </c>
      <c r="F7" s="597" t="s">
        <v>72</v>
      </c>
      <c r="G7" s="598" t="s">
        <v>72</v>
      </c>
      <c r="H7" s="599" t="s">
        <v>72</v>
      </c>
      <c r="I7" s="600" t="s">
        <v>72</v>
      </c>
      <c r="J7" s="601" t="s">
        <v>72</v>
      </c>
      <c r="K7" s="706" t="s">
        <v>72</v>
      </c>
      <c r="L7" s="602" t="s">
        <v>50</v>
      </c>
      <c r="M7" s="603" t="s">
        <v>72</v>
      </c>
      <c r="N7" s="706" t="s">
        <v>20</v>
      </c>
      <c r="O7" s="604" t="s">
        <v>53</v>
      </c>
      <c r="P7" s="605" t="s">
        <v>25</v>
      </c>
      <c r="Q7" s="706" t="s">
        <v>72</v>
      </c>
      <c r="R7" s="606" t="s">
        <v>58</v>
      </c>
      <c r="S7" s="607" t="s">
        <v>72</v>
      </c>
      <c r="T7" s="706" t="s">
        <v>72</v>
      </c>
      <c r="U7" s="608" t="s">
        <v>67</v>
      </c>
      <c r="V7" s="609" t="s">
        <v>72</v>
      </c>
      <c r="W7" s="706" t="s">
        <v>72</v>
      </c>
    </row>
    <row r="8" spans="1:88" ht="48" customHeight="1" x14ac:dyDescent="0.25">
      <c r="A8" s="69"/>
      <c r="B8" s="104">
        <v>41530</v>
      </c>
      <c r="C8" s="520"/>
      <c r="D8" s="45" t="s">
        <v>12</v>
      </c>
      <c r="E8" s="99" t="s">
        <v>77</v>
      </c>
      <c r="F8" s="597" t="s">
        <v>36</v>
      </c>
      <c r="G8" s="598" t="s">
        <v>72</v>
      </c>
      <c r="H8" s="610" t="s">
        <v>21</v>
      </c>
      <c r="I8" s="600" t="s">
        <v>40</v>
      </c>
      <c r="J8" s="601" t="s">
        <v>72</v>
      </c>
      <c r="K8" s="706" t="s">
        <v>21</v>
      </c>
      <c r="L8" s="602" t="s">
        <v>72</v>
      </c>
      <c r="M8" s="603" t="s">
        <v>72</v>
      </c>
      <c r="N8" s="706" t="s">
        <v>72</v>
      </c>
      <c r="O8" s="604" t="s">
        <v>54</v>
      </c>
      <c r="P8" s="605" t="s">
        <v>24</v>
      </c>
      <c r="Q8" s="706" t="s">
        <v>21</v>
      </c>
      <c r="R8" s="606" t="s">
        <v>59</v>
      </c>
      <c r="S8" s="607" t="s">
        <v>72</v>
      </c>
      <c r="T8" s="706" t="s">
        <v>21</v>
      </c>
      <c r="U8" s="608" t="s">
        <v>67</v>
      </c>
      <c r="V8" s="609" t="s">
        <v>72</v>
      </c>
      <c r="W8" s="706" t="s">
        <v>22</v>
      </c>
    </row>
    <row r="9" spans="1:88" ht="48" customHeight="1" x14ac:dyDescent="0.25">
      <c r="A9" s="69"/>
      <c r="B9" s="104" t="s">
        <v>72</v>
      </c>
      <c r="C9" s="520"/>
      <c r="D9" s="45"/>
      <c r="E9" s="99"/>
      <c r="F9" s="597" t="s">
        <v>72</v>
      </c>
      <c r="G9" s="598" t="s">
        <v>72</v>
      </c>
      <c r="H9" s="610" t="s">
        <v>72</v>
      </c>
      <c r="I9" s="600" t="s">
        <v>72</v>
      </c>
      <c r="J9" s="601" t="s">
        <v>72</v>
      </c>
      <c r="K9" s="706" t="s">
        <v>72</v>
      </c>
      <c r="L9" s="602" t="s">
        <v>72</v>
      </c>
      <c r="M9" s="603" t="s">
        <v>72</v>
      </c>
      <c r="N9" s="706" t="s">
        <v>72</v>
      </c>
      <c r="O9" s="604" t="s">
        <v>72</v>
      </c>
      <c r="P9" s="605" t="s">
        <v>72</v>
      </c>
      <c r="Q9" s="706" t="s">
        <v>72</v>
      </c>
      <c r="R9" s="606" t="s">
        <v>72</v>
      </c>
      <c r="S9" s="607" t="s">
        <v>72</v>
      </c>
      <c r="T9" s="706" t="s">
        <v>72</v>
      </c>
      <c r="U9" s="608" t="s">
        <v>72</v>
      </c>
      <c r="V9" s="609" t="s">
        <v>72</v>
      </c>
      <c r="W9" s="706" t="s">
        <v>72</v>
      </c>
    </row>
    <row r="10" spans="1:88" ht="48" customHeight="1" x14ac:dyDescent="0.25">
      <c r="A10" s="69"/>
      <c r="B10" s="104" t="s">
        <v>72</v>
      </c>
      <c r="C10" s="520"/>
      <c r="D10" s="45"/>
      <c r="E10" s="99"/>
      <c r="F10" s="597" t="s">
        <v>72</v>
      </c>
      <c r="G10" s="598" t="s">
        <v>72</v>
      </c>
      <c r="H10" s="610" t="s">
        <v>72</v>
      </c>
      <c r="I10" s="600" t="s">
        <v>72</v>
      </c>
      <c r="J10" s="601" t="s">
        <v>72</v>
      </c>
      <c r="K10" s="706" t="s">
        <v>72</v>
      </c>
      <c r="L10" s="602" t="s">
        <v>72</v>
      </c>
      <c r="M10" s="603" t="s">
        <v>72</v>
      </c>
      <c r="N10" s="706" t="s">
        <v>72</v>
      </c>
      <c r="O10" s="604" t="s">
        <v>72</v>
      </c>
      <c r="P10" s="605" t="s">
        <v>72</v>
      </c>
      <c r="Q10" s="706" t="s">
        <v>72</v>
      </c>
      <c r="R10" s="606" t="s">
        <v>72</v>
      </c>
      <c r="S10" s="607" t="s">
        <v>72</v>
      </c>
      <c r="T10" s="706" t="s">
        <v>72</v>
      </c>
      <c r="U10" s="608" t="s">
        <v>72</v>
      </c>
      <c r="V10" s="609" t="s">
        <v>72</v>
      </c>
      <c r="W10" s="706" t="s">
        <v>72</v>
      </c>
    </row>
    <row r="11" spans="1:88" s="74" customFormat="1" ht="48" customHeight="1" thickBot="1" x14ac:dyDescent="0.3">
      <c r="A11" s="69"/>
      <c r="B11" s="105" t="s">
        <v>72</v>
      </c>
      <c r="C11" s="521"/>
      <c r="D11" s="46"/>
      <c r="E11" s="112"/>
      <c r="F11" s="611" t="s">
        <v>72</v>
      </c>
      <c r="G11" s="612" t="s">
        <v>72</v>
      </c>
      <c r="H11" s="613" t="s">
        <v>72</v>
      </c>
      <c r="I11" s="614" t="s">
        <v>72</v>
      </c>
      <c r="J11" s="615" t="s">
        <v>72</v>
      </c>
      <c r="K11" s="707" t="s">
        <v>72</v>
      </c>
      <c r="L11" s="616" t="s">
        <v>72</v>
      </c>
      <c r="M11" s="617" t="s">
        <v>72</v>
      </c>
      <c r="N11" s="707" t="s">
        <v>72</v>
      </c>
      <c r="O11" s="618" t="s">
        <v>72</v>
      </c>
      <c r="P11" s="619" t="s">
        <v>72</v>
      </c>
      <c r="Q11" s="707" t="s">
        <v>72</v>
      </c>
      <c r="R11" s="620" t="s">
        <v>72</v>
      </c>
      <c r="S11" s="621" t="s">
        <v>72</v>
      </c>
      <c r="T11" s="707" t="s">
        <v>72</v>
      </c>
      <c r="U11" s="622" t="s">
        <v>72</v>
      </c>
      <c r="V11" s="623" t="s">
        <v>72</v>
      </c>
      <c r="W11" s="707" t="s">
        <v>72</v>
      </c>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row>
    <row r="12" spans="1:88" ht="21" customHeight="1" thickTop="1" x14ac:dyDescent="0.2">
      <c r="A12" s="69"/>
      <c r="B12" s="154"/>
      <c r="C12" s="508" t="s">
        <v>32</v>
      </c>
      <c r="D12" s="509"/>
      <c r="E12" s="510"/>
      <c r="F12" s="97"/>
      <c r="G12" s="116"/>
      <c r="H12" s="113"/>
      <c r="I12" s="70"/>
      <c r="J12" s="121"/>
      <c r="K12" s="708"/>
      <c r="L12" s="100"/>
      <c r="M12" s="122"/>
      <c r="N12" s="708"/>
      <c r="O12" s="101"/>
      <c r="P12" s="123"/>
      <c r="Q12" s="712"/>
      <c r="R12" s="93"/>
      <c r="S12" s="125"/>
      <c r="T12" s="712"/>
      <c r="U12" s="95"/>
      <c r="V12" s="127"/>
      <c r="W12" s="712"/>
    </row>
    <row r="13" spans="1:88" ht="21" customHeight="1" thickBot="1" x14ac:dyDescent="0.3">
      <c r="A13" s="69"/>
      <c r="B13" s="155"/>
      <c r="C13" s="511"/>
      <c r="D13" s="512"/>
      <c r="E13" s="513"/>
      <c r="F13" s="156"/>
      <c r="G13" s="157"/>
      <c r="H13" s="704"/>
      <c r="I13" s="158"/>
      <c r="J13" s="159"/>
      <c r="K13" s="709"/>
      <c r="L13" s="160"/>
      <c r="M13" s="161"/>
      <c r="N13" s="709"/>
      <c r="O13" s="162"/>
      <c r="P13" s="163"/>
      <c r="Q13" s="709"/>
      <c r="R13" s="164"/>
      <c r="S13" s="165"/>
      <c r="T13" s="709"/>
      <c r="U13" s="166"/>
      <c r="V13" s="167"/>
      <c r="W13" s="709"/>
    </row>
    <row r="14" spans="1:88" ht="50.1" customHeight="1" thickTop="1" x14ac:dyDescent="0.25">
      <c r="A14" s="69"/>
      <c r="B14" s="104" t="s">
        <v>72</v>
      </c>
      <c r="C14" s="519" t="s">
        <v>73</v>
      </c>
      <c r="D14" s="109"/>
      <c r="E14" s="108"/>
      <c r="F14" s="597" t="s">
        <v>72</v>
      </c>
      <c r="G14" s="598" t="s">
        <v>72</v>
      </c>
      <c r="H14" s="610" t="s">
        <v>72</v>
      </c>
      <c r="I14" s="600" t="s">
        <v>72</v>
      </c>
      <c r="J14" s="601" t="s">
        <v>72</v>
      </c>
      <c r="K14" s="706" t="s">
        <v>72</v>
      </c>
      <c r="L14" s="602" t="s">
        <v>72</v>
      </c>
      <c r="M14" s="603" t="s">
        <v>72</v>
      </c>
      <c r="N14" s="706" t="s">
        <v>72</v>
      </c>
      <c r="O14" s="604" t="s">
        <v>72</v>
      </c>
      <c r="P14" s="605" t="s">
        <v>72</v>
      </c>
      <c r="Q14" s="706" t="s">
        <v>72</v>
      </c>
      <c r="R14" s="606" t="s">
        <v>72</v>
      </c>
      <c r="S14" s="607" t="s">
        <v>72</v>
      </c>
      <c r="T14" s="706" t="s">
        <v>72</v>
      </c>
      <c r="U14" s="608" t="s">
        <v>72</v>
      </c>
      <c r="V14" s="609" t="s">
        <v>72</v>
      </c>
      <c r="W14" s="706" t="s">
        <v>72</v>
      </c>
    </row>
    <row r="15" spans="1:88" ht="50.1" customHeight="1" x14ac:dyDescent="0.25">
      <c r="A15" s="69"/>
      <c r="B15" s="104" t="s">
        <v>72</v>
      </c>
      <c r="C15" s="520"/>
      <c r="D15" s="45"/>
      <c r="E15" s="99"/>
      <c r="F15" s="597" t="s">
        <v>72</v>
      </c>
      <c r="G15" s="598" t="s">
        <v>72</v>
      </c>
      <c r="H15" s="610" t="s">
        <v>72</v>
      </c>
      <c r="I15" s="600" t="s">
        <v>72</v>
      </c>
      <c r="J15" s="601" t="s">
        <v>72</v>
      </c>
      <c r="K15" s="706" t="s">
        <v>72</v>
      </c>
      <c r="L15" s="602" t="s">
        <v>72</v>
      </c>
      <c r="M15" s="603" t="s">
        <v>72</v>
      </c>
      <c r="N15" s="706" t="s">
        <v>72</v>
      </c>
      <c r="O15" s="604" t="s">
        <v>72</v>
      </c>
      <c r="P15" s="605" t="s">
        <v>72</v>
      </c>
      <c r="Q15" s="706" t="s">
        <v>72</v>
      </c>
      <c r="R15" s="606" t="s">
        <v>72</v>
      </c>
      <c r="S15" s="607" t="s">
        <v>72</v>
      </c>
      <c r="T15" s="706" t="s">
        <v>72</v>
      </c>
      <c r="U15" s="608" t="s">
        <v>72</v>
      </c>
      <c r="V15" s="609" t="s">
        <v>72</v>
      </c>
      <c r="W15" s="706" t="s">
        <v>72</v>
      </c>
    </row>
    <row r="16" spans="1:88" ht="50.1" customHeight="1" x14ac:dyDescent="0.25">
      <c r="A16" s="69"/>
      <c r="B16" s="104" t="s">
        <v>72</v>
      </c>
      <c r="C16" s="520"/>
      <c r="D16" s="45"/>
      <c r="E16" s="99"/>
      <c r="F16" s="597" t="s">
        <v>72</v>
      </c>
      <c r="G16" s="598" t="s">
        <v>72</v>
      </c>
      <c r="H16" s="610" t="s">
        <v>72</v>
      </c>
      <c r="I16" s="600" t="s">
        <v>72</v>
      </c>
      <c r="J16" s="601" t="s">
        <v>72</v>
      </c>
      <c r="K16" s="706" t="s">
        <v>72</v>
      </c>
      <c r="L16" s="602" t="s">
        <v>72</v>
      </c>
      <c r="M16" s="603" t="s">
        <v>72</v>
      </c>
      <c r="N16" s="706" t="s">
        <v>72</v>
      </c>
      <c r="O16" s="604" t="s">
        <v>72</v>
      </c>
      <c r="P16" s="605" t="s">
        <v>72</v>
      </c>
      <c r="Q16" s="706" t="s">
        <v>72</v>
      </c>
      <c r="R16" s="606" t="s">
        <v>72</v>
      </c>
      <c r="S16" s="607" t="s">
        <v>72</v>
      </c>
      <c r="T16" s="706" t="s">
        <v>72</v>
      </c>
      <c r="U16" s="608" t="s">
        <v>72</v>
      </c>
      <c r="V16" s="609" t="s">
        <v>72</v>
      </c>
      <c r="W16" s="706" t="s">
        <v>72</v>
      </c>
    </row>
    <row r="17" spans="1:88" ht="50.1" customHeight="1" x14ac:dyDescent="0.25">
      <c r="A17" s="69"/>
      <c r="B17" s="104" t="s">
        <v>72</v>
      </c>
      <c r="C17" s="520"/>
      <c r="D17" s="45"/>
      <c r="E17" s="99"/>
      <c r="F17" s="597" t="s">
        <v>72</v>
      </c>
      <c r="G17" s="598" t="s">
        <v>72</v>
      </c>
      <c r="H17" s="610" t="s">
        <v>72</v>
      </c>
      <c r="I17" s="600" t="s">
        <v>72</v>
      </c>
      <c r="J17" s="601" t="s">
        <v>72</v>
      </c>
      <c r="K17" s="706" t="s">
        <v>72</v>
      </c>
      <c r="L17" s="602" t="s">
        <v>72</v>
      </c>
      <c r="M17" s="603" t="s">
        <v>72</v>
      </c>
      <c r="N17" s="706" t="s">
        <v>72</v>
      </c>
      <c r="O17" s="604" t="s">
        <v>72</v>
      </c>
      <c r="P17" s="605" t="s">
        <v>72</v>
      </c>
      <c r="Q17" s="706" t="s">
        <v>72</v>
      </c>
      <c r="R17" s="606" t="s">
        <v>72</v>
      </c>
      <c r="S17" s="607" t="s">
        <v>72</v>
      </c>
      <c r="T17" s="706" t="s">
        <v>72</v>
      </c>
      <c r="U17" s="608" t="s">
        <v>72</v>
      </c>
      <c r="V17" s="609" t="s">
        <v>72</v>
      </c>
      <c r="W17" s="706" t="s">
        <v>72</v>
      </c>
    </row>
    <row r="18" spans="1:88" ht="50.1" customHeight="1" x14ac:dyDescent="0.25">
      <c r="A18" s="69"/>
      <c r="B18" s="104" t="s">
        <v>72</v>
      </c>
      <c r="C18" s="520"/>
      <c r="D18" s="45"/>
      <c r="E18" s="99"/>
      <c r="F18" s="597" t="s">
        <v>72</v>
      </c>
      <c r="G18" s="598" t="s">
        <v>72</v>
      </c>
      <c r="H18" s="610" t="s">
        <v>72</v>
      </c>
      <c r="I18" s="600" t="s">
        <v>72</v>
      </c>
      <c r="J18" s="601" t="s">
        <v>72</v>
      </c>
      <c r="K18" s="706" t="s">
        <v>72</v>
      </c>
      <c r="L18" s="602" t="s">
        <v>72</v>
      </c>
      <c r="M18" s="603" t="s">
        <v>72</v>
      </c>
      <c r="N18" s="706" t="s">
        <v>72</v>
      </c>
      <c r="O18" s="604" t="s">
        <v>72</v>
      </c>
      <c r="P18" s="605" t="s">
        <v>72</v>
      </c>
      <c r="Q18" s="706" t="s">
        <v>72</v>
      </c>
      <c r="R18" s="606" t="s">
        <v>72</v>
      </c>
      <c r="S18" s="607" t="s">
        <v>72</v>
      </c>
      <c r="T18" s="706" t="s">
        <v>72</v>
      </c>
      <c r="U18" s="608" t="s">
        <v>72</v>
      </c>
      <c r="V18" s="609" t="s">
        <v>72</v>
      </c>
      <c r="W18" s="706" t="s">
        <v>72</v>
      </c>
    </row>
    <row r="19" spans="1:88" ht="50.1" customHeight="1" x14ac:dyDescent="0.25">
      <c r="A19" s="69"/>
      <c r="B19" s="104" t="s">
        <v>72</v>
      </c>
      <c r="C19" s="520"/>
      <c r="D19" s="45"/>
      <c r="E19" s="99"/>
      <c r="F19" s="597" t="s">
        <v>72</v>
      </c>
      <c r="G19" s="598" t="s">
        <v>72</v>
      </c>
      <c r="H19" s="610" t="s">
        <v>72</v>
      </c>
      <c r="I19" s="600" t="s">
        <v>72</v>
      </c>
      <c r="J19" s="601" t="s">
        <v>72</v>
      </c>
      <c r="K19" s="706" t="s">
        <v>72</v>
      </c>
      <c r="L19" s="602" t="s">
        <v>72</v>
      </c>
      <c r="M19" s="603" t="s">
        <v>72</v>
      </c>
      <c r="N19" s="706" t="s">
        <v>72</v>
      </c>
      <c r="O19" s="604" t="s">
        <v>72</v>
      </c>
      <c r="P19" s="605" t="s">
        <v>72</v>
      </c>
      <c r="Q19" s="706" t="s">
        <v>72</v>
      </c>
      <c r="R19" s="606" t="s">
        <v>72</v>
      </c>
      <c r="S19" s="607" t="s">
        <v>72</v>
      </c>
      <c r="T19" s="706" t="s">
        <v>72</v>
      </c>
      <c r="U19" s="608" t="s">
        <v>72</v>
      </c>
      <c r="V19" s="609" t="s">
        <v>72</v>
      </c>
      <c r="W19" s="706" t="s">
        <v>72</v>
      </c>
    </row>
    <row r="20" spans="1:88" ht="50.1" customHeight="1" x14ac:dyDescent="0.25">
      <c r="A20" s="69"/>
      <c r="B20" s="104" t="s">
        <v>72</v>
      </c>
      <c r="C20" s="520"/>
      <c r="D20" s="45"/>
      <c r="E20" s="99"/>
      <c r="F20" s="597" t="s">
        <v>72</v>
      </c>
      <c r="G20" s="598" t="s">
        <v>72</v>
      </c>
      <c r="H20" s="610" t="s">
        <v>72</v>
      </c>
      <c r="I20" s="600" t="s">
        <v>72</v>
      </c>
      <c r="J20" s="601" t="s">
        <v>72</v>
      </c>
      <c r="K20" s="706" t="s">
        <v>72</v>
      </c>
      <c r="L20" s="602" t="s">
        <v>72</v>
      </c>
      <c r="M20" s="603" t="s">
        <v>72</v>
      </c>
      <c r="N20" s="706" t="s">
        <v>72</v>
      </c>
      <c r="O20" s="604" t="s">
        <v>72</v>
      </c>
      <c r="P20" s="605" t="s">
        <v>72</v>
      </c>
      <c r="Q20" s="706" t="s">
        <v>72</v>
      </c>
      <c r="R20" s="606" t="s">
        <v>72</v>
      </c>
      <c r="S20" s="607" t="s">
        <v>72</v>
      </c>
      <c r="T20" s="706" t="s">
        <v>72</v>
      </c>
      <c r="U20" s="608" t="s">
        <v>72</v>
      </c>
      <c r="V20" s="609" t="s">
        <v>72</v>
      </c>
      <c r="W20" s="706" t="s">
        <v>72</v>
      </c>
    </row>
    <row r="21" spans="1:88" ht="50.1" customHeight="1" x14ac:dyDescent="0.25">
      <c r="A21" s="69"/>
      <c r="B21" s="104" t="s">
        <v>72</v>
      </c>
      <c r="C21" s="520"/>
      <c r="D21" s="45"/>
      <c r="E21" s="99"/>
      <c r="F21" s="597" t="s">
        <v>72</v>
      </c>
      <c r="G21" s="598" t="s">
        <v>72</v>
      </c>
      <c r="H21" s="610" t="s">
        <v>72</v>
      </c>
      <c r="I21" s="600" t="s">
        <v>72</v>
      </c>
      <c r="J21" s="601" t="s">
        <v>72</v>
      </c>
      <c r="K21" s="706" t="s">
        <v>72</v>
      </c>
      <c r="L21" s="602" t="s">
        <v>72</v>
      </c>
      <c r="M21" s="603" t="s">
        <v>72</v>
      </c>
      <c r="N21" s="706" t="s">
        <v>72</v>
      </c>
      <c r="O21" s="604" t="s">
        <v>72</v>
      </c>
      <c r="P21" s="605" t="s">
        <v>72</v>
      </c>
      <c r="Q21" s="706" t="s">
        <v>72</v>
      </c>
      <c r="R21" s="606" t="s">
        <v>72</v>
      </c>
      <c r="S21" s="607" t="s">
        <v>72</v>
      </c>
      <c r="T21" s="706" t="s">
        <v>72</v>
      </c>
      <c r="U21" s="608" t="s">
        <v>72</v>
      </c>
      <c r="V21" s="609" t="s">
        <v>72</v>
      </c>
      <c r="W21" s="706" t="s">
        <v>72</v>
      </c>
    </row>
    <row r="22" spans="1:88" ht="50.1" customHeight="1" x14ac:dyDescent="0.25">
      <c r="A22" s="69"/>
      <c r="B22" s="104" t="s">
        <v>72</v>
      </c>
      <c r="C22" s="520"/>
      <c r="D22" s="45"/>
      <c r="E22" s="99"/>
      <c r="F22" s="597" t="s">
        <v>72</v>
      </c>
      <c r="G22" s="598" t="s">
        <v>72</v>
      </c>
      <c r="H22" s="610" t="s">
        <v>72</v>
      </c>
      <c r="I22" s="600" t="s">
        <v>72</v>
      </c>
      <c r="J22" s="601" t="s">
        <v>72</v>
      </c>
      <c r="K22" s="706"/>
      <c r="L22" s="602" t="s">
        <v>72</v>
      </c>
      <c r="M22" s="603" t="s">
        <v>72</v>
      </c>
      <c r="N22" s="706" t="s">
        <v>72</v>
      </c>
      <c r="O22" s="604" t="s">
        <v>72</v>
      </c>
      <c r="P22" s="605" t="s">
        <v>72</v>
      </c>
      <c r="Q22" s="706" t="s">
        <v>72</v>
      </c>
      <c r="R22" s="606" t="s">
        <v>72</v>
      </c>
      <c r="S22" s="607" t="s">
        <v>72</v>
      </c>
      <c r="T22" s="706" t="s">
        <v>72</v>
      </c>
      <c r="U22" s="608" t="s">
        <v>72</v>
      </c>
      <c r="V22" s="609" t="s">
        <v>72</v>
      </c>
      <c r="W22" s="706" t="s">
        <v>72</v>
      </c>
    </row>
    <row r="23" spans="1:88" s="74" customFormat="1" ht="50.1" customHeight="1" thickBot="1" x14ac:dyDescent="0.3">
      <c r="A23" s="69"/>
      <c r="B23" s="105" t="s">
        <v>72</v>
      </c>
      <c r="C23" s="521"/>
      <c r="D23" s="46"/>
      <c r="E23" s="112"/>
      <c r="F23" s="611" t="s">
        <v>72</v>
      </c>
      <c r="G23" s="612" t="s">
        <v>72</v>
      </c>
      <c r="H23" s="613" t="s">
        <v>72</v>
      </c>
      <c r="I23" s="614" t="s">
        <v>72</v>
      </c>
      <c r="J23" s="615" t="s">
        <v>72</v>
      </c>
      <c r="K23" s="707" t="s">
        <v>72</v>
      </c>
      <c r="L23" s="616" t="s">
        <v>72</v>
      </c>
      <c r="M23" s="617" t="s">
        <v>72</v>
      </c>
      <c r="N23" s="707" t="s">
        <v>72</v>
      </c>
      <c r="O23" s="618" t="s">
        <v>72</v>
      </c>
      <c r="P23" s="619" t="s">
        <v>72</v>
      </c>
      <c r="Q23" s="707" t="s">
        <v>72</v>
      </c>
      <c r="R23" s="620" t="s">
        <v>72</v>
      </c>
      <c r="S23" s="621" t="s">
        <v>72</v>
      </c>
      <c r="T23" s="707" t="s">
        <v>72</v>
      </c>
      <c r="U23" s="622" t="s">
        <v>72</v>
      </c>
      <c r="V23" s="623" t="s">
        <v>72</v>
      </c>
      <c r="W23" s="707" t="s">
        <v>72</v>
      </c>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row>
    <row r="24" spans="1:88" ht="21" customHeight="1" thickTop="1" x14ac:dyDescent="0.2">
      <c r="A24" s="69"/>
      <c r="B24" s="154"/>
      <c r="C24" s="508" t="s">
        <v>74</v>
      </c>
      <c r="D24" s="509"/>
      <c r="E24" s="510"/>
      <c r="F24" s="624"/>
      <c r="G24" s="625"/>
      <c r="H24" s="626"/>
      <c r="I24" s="627"/>
      <c r="J24" s="628"/>
      <c r="K24" s="710"/>
      <c r="L24" s="629"/>
      <c r="M24" s="630"/>
      <c r="N24" s="710"/>
      <c r="O24" s="631"/>
      <c r="P24" s="632"/>
      <c r="Q24" s="710"/>
      <c r="R24" s="633"/>
      <c r="S24" s="634"/>
      <c r="T24" s="710"/>
      <c r="U24" s="635"/>
      <c r="V24" s="636"/>
      <c r="W24" s="710"/>
    </row>
    <row r="25" spans="1:88" ht="21" customHeight="1" thickBot="1" x14ac:dyDescent="0.3">
      <c r="A25" s="69"/>
      <c r="B25" s="155"/>
      <c r="C25" s="511"/>
      <c r="D25" s="512"/>
      <c r="E25" s="513"/>
      <c r="F25" s="637"/>
      <c r="G25" s="638"/>
      <c r="H25" s="705"/>
      <c r="I25" s="639"/>
      <c r="J25" s="640"/>
      <c r="K25" s="711"/>
      <c r="L25" s="641"/>
      <c r="M25" s="642"/>
      <c r="N25" s="711"/>
      <c r="O25" s="643"/>
      <c r="P25" s="644"/>
      <c r="Q25" s="711"/>
      <c r="R25" s="645"/>
      <c r="S25" s="646"/>
      <c r="T25" s="711"/>
      <c r="U25" s="647"/>
      <c r="V25" s="648"/>
      <c r="W25" s="711"/>
    </row>
    <row r="26" spans="1:88" ht="48" customHeight="1" thickTop="1" x14ac:dyDescent="0.25">
      <c r="A26" s="69"/>
      <c r="B26" s="104" t="s">
        <v>72</v>
      </c>
      <c r="C26" s="519" t="s">
        <v>75</v>
      </c>
      <c r="D26" s="109"/>
      <c r="E26" s="108"/>
      <c r="F26" s="597" t="s">
        <v>72</v>
      </c>
      <c r="G26" s="598" t="s">
        <v>72</v>
      </c>
      <c r="H26" s="610" t="s">
        <v>72</v>
      </c>
      <c r="I26" s="600" t="s">
        <v>72</v>
      </c>
      <c r="J26" s="601" t="s">
        <v>72</v>
      </c>
      <c r="K26" s="706" t="s">
        <v>72</v>
      </c>
      <c r="L26" s="602" t="s">
        <v>72</v>
      </c>
      <c r="M26" s="603" t="s">
        <v>72</v>
      </c>
      <c r="N26" s="706" t="s">
        <v>72</v>
      </c>
      <c r="O26" s="604" t="s">
        <v>72</v>
      </c>
      <c r="P26" s="605" t="s">
        <v>72</v>
      </c>
      <c r="Q26" s="706" t="s">
        <v>72</v>
      </c>
      <c r="R26" s="606" t="s">
        <v>72</v>
      </c>
      <c r="S26" s="607" t="s">
        <v>72</v>
      </c>
      <c r="T26" s="706" t="s">
        <v>72</v>
      </c>
      <c r="U26" s="608" t="s">
        <v>72</v>
      </c>
      <c r="V26" s="609" t="s">
        <v>72</v>
      </c>
      <c r="W26" s="706" t="s">
        <v>72</v>
      </c>
    </row>
    <row r="27" spans="1:88" ht="48" customHeight="1" x14ac:dyDescent="0.25">
      <c r="A27" s="69"/>
      <c r="B27" s="104" t="s">
        <v>72</v>
      </c>
      <c r="C27" s="520"/>
      <c r="D27" s="45"/>
      <c r="E27" s="99"/>
      <c r="F27" s="597" t="s">
        <v>72</v>
      </c>
      <c r="G27" s="598" t="s">
        <v>72</v>
      </c>
      <c r="H27" s="610" t="s">
        <v>72</v>
      </c>
      <c r="I27" s="600" t="s">
        <v>72</v>
      </c>
      <c r="J27" s="601" t="s">
        <v>72</v>
      </c>
      <c r="K27" s="706" t="s">
        <v>72</v>
      </c>
      <c r="L27" s="602" t="s">
        <v>72</v>
      </c>
      <c r="M27" s="603" t="s">
        <v>72</v>
      </c>
      <c r="N27" s="706" t="s">
        <v>72</v>
      </c>
      <c r="O27" s="604" t="s">
        <v>72</v>
      </c>
      <c r="P27" s="605" t="s">
        <v>72</v>
      </c>
      <c r="Q27" s="706" t="s">
        <v>72</v>
      </c>
      <c r="R27" s="606" t="s">
        <v>72</v>
      </c>
      <c r="S27" s="607" t="s">
        <v>72</v>
      </c>
      <c r="T27" s="706" t="s">
        <v>72</v>
      </c>
      <c r="U27" s="608" t="s">
        <v>72</v>
      </c>
      <c r="V27" s="609" t="s">
        <v>72</v>
      </c>
      <c r="W27" s="706" t="s">
        <v>72</v>
      </c>
    </row>
    <row r="28" spans="1:88" ht="48" customHeight="1" x14ac:dyDescent="0.25">
      <c r="A28" s="69"/>
      <c r="B28" s="104" t="s">
        <v>72</v>
      </c>
      <c r="C28" s="520"/>
      <c r="D28" s="45"/>
      <c r="E28" s="99"/>
      <c r="F28" s="597" t="s">
        <v>72</v>
      </c>
      <c r="G28" s="598" t="s">
        <v>72</v>
      </c>
      <c r="H28" s="610" t="s">
        <v>72</v>
      </c>
      <c r="I28" s="600" t="s">
        <v>72</v>
      </c>
      <c r="J28" s="601" t="s">
        <v>72</v>
      </c>
      <c r="K28" s="706" t="s">
        <v>72</v>
      </c>
      <c r="L28" s="602" t="s">
        <v>72</v>
      </c>
      <c r="M28" s="603" t="s">
        <v>72</v>
      </c>
      <c r="N28" s="706" t="s">
        <v>72</v>
      </c>
      <c r="O28" s="604" t="s">
        <v>72</v>
      </c>
      <c r="P28" s="605" t="s">
        <v>72</v>
      </c>
      <c r="Q28" s="706" t="s">
        <v>72</v>
      </c>
      <c r="R28" s="606" t="s">
        <v>72</v>
      </c>
      <c r="S28" s="607" t="s">
        <v>72</v>
      </c>
      <c r="T28" s="706" t="s">
        <v>72</v>
      </c>
      <c r="U28" s="608" t="s">
        <v>72</v>
      </c>
      <c r="V28" s="609" t="s">
        <v>72</v>
      </c>
      <c r="W28" s="706" t="s">
        <v>72</v>
      </c>
    </row>
    <row r="29" spans="1:88" ht="48" customHeight="1" x14ac:dyDescent="0.25">
      <c r="A29" s="69"/>
      <c r="B29" s="104" t="s">
        <v>72</v>
      </c>
      <c r="C29" s="520"/>
      <c r="D29" s="45"/>
      <c r="E29" s="99"/>
      <c r="F29" s="597" t="s">
        <v>72</v>
      </c>
      <c r="G29" s="598" t="s">
        <v>72</v>
      </c>
      <c r="H29" s="610" t="s">
        <v>72</v>
      </c>
      <c r="I29" s="600" t="s">
        <v>72</v>
      </c>
      <c r="J29" s="601" t="s">
        <v>72</v>
      </c>
      <c r="K29" s="706" t="s">
        <v>72</v>
      </c>
      <c r="L29" s="602" t="s">
        <v>72</v>
      </c>
      <c r="M29" s="603" t="s">
        <v>72</v>
      </c>
      <c r="N29" s="706" t="s">
        <v>72</v>
      </c>
      <c r="O29" s="604" t="s">
        <v>72</v>
      </c>
      <c r="P29" s="605" t="s">
        <v>72</v>
      </c>
      <c r="Q29" s="706" t="s">
        <v>72</v>
      </c>
      <c r="R29" s="606" t="s">
        <v>72</v>
      </c>
      <c r="S29" s="607" t="s">
        <v>72</v>
      </c>
      <c r="T29" s="706" t="s">
        <v>72</v>
      </c>
      <c r="U29" s="608" t="s">
        <v>72</v>
      </c>
      <c r="V29" s="609" t="s">
        <v>72</v>
      </c>
      <c r="W29" s="706" t="s">
        <v>72</v>
      </c>
    </row>
    <row r="30" spans="1:88" ht="48" customHeight="1" x14ac:dyDescent="0.25">
      <c r="A30" s="69"/>
      <c r="B30" s="104" t="s">
        <v>72</v>
      </c>
      <c r="C30" s="520"/>
      <c r="D30" s="45"/>
      <c r="E30" s="99"/>
      <c r="F30" s="597" t="s">
        <v>72</v>
      </c>
      <c r="G30" s="598" t="s">
        <v>72</v>
      </c>
      <c r="H30" s="610" t="s">
        <v>72</v>
      </c>
      <c r="I30" s="600" t="s">
        <v>72</v>
      </c>
      <c r="J30" s="601" t="s">
        <v>72</v>
      </c>
      <c r="K30" s="706" t="s">
        <v>72</v>
      </c>
      <c r="L30" s="602" t="s">
        <v>72</v>
      </c>
      <c r="M30" s="603" t="s">
        <v>72</v>
      </c>
      <c r="N30" s="706" t="s">
        <v>72</v>
      </c>
      <c r="O30" s="604" t="s">
        <v>72</v>
      </c>
      <c r="P30" s="605" t="s">
        <v>72</v>
      </c>
      <c r="Q30" s="706" t="s">
        <v>72</v>
      </c>
      <c r="R30" s="606" t="s">
        <v>72</v>
      </c>
      <c r="S30" s="607" t="s">
        <v>72</v>
      </c>
      <c r="T30" s="706" t="s">
        <v>72</v>
      </c>
      <c r="U30" s="608" t="s">
        <v>72</v>
      </c>
      <c r="V30" s="609" t="s">
        <v>72</v>
      </c>
      <c r="W30" s="706" t="s">
        <v>72</v>
      </c>
    </row>
    <row r="31" spans="1:88" ht="48" customHeight="1" x14ac:dyDescent="0.25">
      <c r="A31" s="69"/>
      <c r="B31" s="104" t="s">
        <v>72</v>
      </c>
      <c r="C31" s="520"/>
      <c r="D31" s="45"/>
      <c r="E31" s="99"/>
      <c r="F31" s="597" t="s">
        <v>72</v>
      </c>
      <c r="G31" s="598" t="s">
        <v>72</v>
      </c>
      <c r="H31" s="610" t="s">
        <v>72</v>
      </c>
      <c r="I31" s="600" t="s">
        <v>72</v>
      </c>
      <c r="J31" s="601" t="s">
        <v>72</v>
      </c>
      <c r="K31" s="706" t="s">
        <v>72</v>
      </c>
      <c r="L31" s="602" t="s">
        <v>72</v>
      </c>
      <c r="M31" s="603" t="s">
        <v>72</v>
      </c>
      <c r="N31" s="706" t="s">
        <v>72</v>
      </c>
      <c r="O31" s="604" t="s">
        <v>72</v>
      </c>
      <c r="P31" s="605" t="s">
        <v>72</v>
      </c>
      <c r="Q31" s="706" t="s">
        <v>72</v>
      </c>
      <c r="R31" s="606" t="s">
        <v>72</v>
      </c>
      <c r="S31" s="607" t="s">
        <v>72</v>
      </c>
      <c r="T31" s="706" t="s">
        <v>72</v>
      </c>
      <c r="U31" s="608" t="s">
        <v>72</v>
      </c>
      <c r="V31" s="609" t="s">
        <v>72</v>
      </c>
      <c r="W31" s="706" t="s">
        <v>72</v>
      </c>
    </row>
    <row r="32" spans="1:88" ht="48" customHeight="1" x14ac:dyDescent="0.25">
      <c r="A32" s="69"/>
      <c r="B32" s="104" t="s">
        <v>72</v>
      </c>
      <c r="C32" s="520"/>
      <c r="D32" s="45"/>
      <c r="E32" s="99"/>
      <c r="F32" s="597" t="s">
        <v>72</v>
      </c>
      <c r="G32" s="598" t="s">
        <v>72</v>
      </c>
      <c r="H32" s="610" t="s">
        <v>72</v>
      </c>
      <c r="I32" s="600" t="s">
        <v>72</v>
      </c>
      <c r="J32" s="601" t="s">
        <v>72</v>
      </c>
      <c r="K32" s="706" t="s">
        <v>72</v>
      </c>
      <c r="L32" s="602" t="s">
        <v>72</v>
      </c>
      <c r="M32" s="603" t="s">
        <v>72</v>
      </c>
      <c r="N32" s="706" t="s">
        <v>72</v>
      </c>
      <c r="O32" s="604" t="s">
        <v>72</v>
      </c>
      <c r="P32" s="605" t="s">
        <v>72</v>
      </c>
      <c r="Q32" s="706" t="s">
        <v>72</v>
      </c>
      <c r="R32" s="606" t="s">
        <v>72</v>
      </c>
      <c r="S32" s="607" t="s">
        <v>72</v>
      </c>
      <c r="T32" s="706" t="s">
        <v>72</v>
      </c>
      <c r="U32" s="608" t="s">
        <v>72</v>
      </c>
      <c r="V32" s="609" t="s">
        <v>72</v>
      </c>
      <c r="W32" s="706" t="s">
        <v>72</v>
      </c>
    </row>
    <row r="33" spans="1:88" s="74" customFormat="1" ht="48" customHeight="1" thickBot="1" x14ac:dyDescent="0.3">
      <c r="A33" s="69"/>
      <c r="B33" s="105" t="s">
        <v>72</v>
      </c>
      <c r="C33" s="521"/>
      <c r="D33" s="46"/>
      <c r="E33" s="112"/>
      <c r="F33" s="611" t="s">
        <v>72</v>
      </c>
      <c r="G33" s="612" t="s">
        <v>72</v>
      </c>
      <c r="H33" s="613" t="s">
        <v>72</v>
      </c>
      <c r="I33" s="614" t="s">
        <v>72</v>
      </c>
      <c r="J33" s="615" t="s">
        <v>72</v>
      </c>
      <c r="K33" s="707" t="s">
        <v>72</v>
      </c>
      <c r="L33" s="616" t="s">
        <v>72</v>
      </c>
      <c r="M33" s="617" t="s">
        <v>72</v>
      </c>
      <c r="N33" s="707" t="s">
        <v>72</v>
      </c>
      <c r="O33" s="618" t="s">
        <v>72</v>
      </c>
      <c r="P33" s="619" t="s">
        <v>72</v>
      </c>
      <c r="Q33" s="707" t="s">
        <v>72</v>
      </c>
      <c r="R33" s="620" t="s">
        <v>72</v>
      </c>
      <c r="S33" s="621" t="s">
        <v>72</v>
      </c>
      <c r="T33" s="707" t="s">
        <v>72</v>
      </c>
      <c r="U33" s="622" t="s">
        <v>72</v>
      </c>
      <c r="V33" s="623" t="s">
        <v>72</v>
      </c>
      <c r="W33" s="707" t="s">
        <v>72</v>
      </c>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row>
    <row r="34" spans="1:88" ht="21" customHeight="1" thickTop="1" x14ac:dyDescent="0.2">
      <c r="A34" s="69"/>
      <c r="B34" s="154"/>
      <c r="C34" s="508" t="s">
        <v>78</v>
      </c>
      <c r="D34" s="509"/>
      <c r="E34" s="510"/>
      <c r="F34" s="624"/>
      <c r="G34" s="625"/>
      <c r="H34" s="626"/>
      <c r="I34" s="627"/>
      <c r="J34" s="628"/>
      <c r="K34" s="710"/>
      <c r="L34" s="629"/>
      <c r="M34" s="630"/>
      <c r="N34" s="710"/>
      <c r="O34" s="631"/>
      <c r="P34" s="632"/>
      <c r="Q34" s="710"/>
      <c r="R34" s="633"/>
      <c r="S34" s="634"/>
      <c r="T34" s="710"/>
      <c r="U34" s="635"/>
      <c r="V34" s="636"/>
      <c r="W34" s="710"/>
    </row>
    <row r="35" spans="1:88" ht="21" customHeight="1" thickBot="1" x14ac:dyDescent="0.3">
      <c r="A35" s="69"/>
      <c r="B35" s="155"/>
      <c r="C35" s="511"/>
      <c r="D35" s="512"/>
      <c r="E35" s="513"/>
      <c r="F35" s="637"/>
      <c r="G35" s="638"/>
      <c r="H35" s="705"/>
      <c r="I35" s="639"/>
      <c r="J35" s="640"/>
      <c r="K35" s="711"/>
      <c r="L35" s="641"/>
      <c r="M35" s="642"/>
      <c r="N35" s="711"/>
      <c r="O35" s="643"/>
      <c r="P35" s="644"/>
      <c r="Q35" s="711"/>
      <c r="R35" s="645"/>
      <c r="S35" s="646"/>
      <c r="T35" s="711"/>
      <c r="U35" s="647"/>
      <c r="V35" s="648"/>
      <c r="W35" s="711"/>
    </row>
    <row r="36" spans="1:88" ht="48" customHeight="1" thickTop="1" x14ac:dyDescent="0.25">
      <c r="A36" s="69"/>
      <c r="B36" s="104" t="s">
        <v>72</v>
      </c>
      <c r="C36" s="519" t="s">
        <v>79</v>
      </c>
      <c r="D36" s="109"/>
      <c r="E36" s="108"/>
      <c r="F36" s="597" t="s">
        <v>72</v>
      </c>
      <c r="G36" s="598" t="s">
        <v>72</v>
      </c>
      <c r="H36" s="610" t="s">
        <v>72</v>
      </c>
      <c r="I36" s="600" t="s">
        <v>72</v>
      </c>
      <c r="J36" s="601" t="s">
        <v>72</v>
      </c>
      <c r="K36" s="706" t="s">
        <v>72</v>
      </c>
      <c r="L36" s="602" t="s">
        <v>72</v>
      </c>
      <c r="M36" s="603" t="s">
        <v>72</v>
      </c>
      <c r="N36" s="706" t="s">
        <v>72</v>
      </c>
      <c r="O36" s="604" t="s">
        <v>72</v>
      </c>
      <c r="P36" s="605" t="s">
        <v>72</v>
      </c>
      <c r="Q36" s="706" t="s">
        <v>72</v>
      </c>
      <c r="R36" s="606" t="s">
        <v>72</v>
      </c>
      <c r="S36" s="607" t="s">
        <v>72</v>
      </c>
      <c r="T36" s="706" t="s">
        <v>72</v>
      </c>
      <c r="U36" s="608" t="s">
        <v>72</v>
      </c>
      <c r="V36" s="609" t="s">
        <v>72</v>
      </c>
      <c r="W36" s="706" t="s">
        <v>72</v>
      </c>
    </row>
    <row r="37" spans="1:88" ht="48" customHeight="1" x14ac:dyDescent="0.25">
      <c r="A37" s="69"/>
      <c r="B37" s="104" t="s">
        <v>72</v>
      </c>
      <c r="C37" s="520"/>
      <c r="D37" s="45"/>
      <c r="E37" s="99"/>
      <c r="F37" s="597" t="s">
        <v>72</v>
      </c>
      <c r="G37" s="598" t="s">
        <v>72</v>
      </c>
      <c r="H37" s="610" t="s">
        <v>72</v>
      </c>
      <c r="I37" s="600" t="s">
        <v>72</v>
      </c>
      <c r="J37" s="601" t="s">
        <v>72</v>
      </c>
      <c r="K37" s="706" t="s">
        <v>72</v>
      </c>
      <c r="L37" s="602" t="s">
        <v>72</v>
      </c>
      <c r="M37" s="603" t="s">
        <v>72</v>
      </c>
      <c r="N37" s="706" t="s">
        <v>72</v>
      </c>
      <c r="O37" s="604" t="s">
        <v>72</v>
      </c>
      <c r="P37" s="605" t="s">
        <v>72</v>
      </c>
      <c r="Q37" s="706" t="s">
        <v>72</v>
      </c>
      <c r="R37" s="606" t="s">
        <v>72</v>
      </c>
      <c r="S37" s="607" t="s">
        <v>72</v>
      </c>
      <c r="T37" s="706" t="s">
        <v>72</v>
      </c>
      <c r="U37" s="608" t="s">
        <v>72</v>
      </c>
      <c r="V37" s="609" t="s">
        <v>72</v>
      </c>
      <c r="W37" s="706" t="s">
        <v>72</v>
      </c>
    </row>
    <row r="38" spans="1:88" ht="48" customHeight="1" x14ac:dyDescent="0.25">
      <c r="A38" s="69"/>
      <c r="B38" s="104" t="s">
        <v>72</v>
      </c>
      <c r="C38" s="520"/>
      <c r="D38" s="45"/>
      <c r="E38" s="99"/>
      <c r="F38" s="597" t="s">
        <v>72</v>
      </c>
      <c r="G38" s="598" t="s">
        <v>72</v>
      </c>
      <c r="H38" s="610" t="s">
        <v>72</v>
      </c>
      <c r="I38" s="600" t="s">
        <v>72</v>
      </c>
      <c r="J38" s="601" t="s">
        <v>72</v>
      </c>
      <c r="K38" s="706" t="s">
        <v>72</v>
      </c>
      <c r="L38" s="602" t="s">
        <v>72</v>
      </c>
      <c r="M38" s="603" t="s">
        <v>72</v>
      </c>
      <c r="N38" s="706" t="s">
        <v>72</v>
      </c>
      <c r="O38" s="604" t="s">
        <v>72</v>
      </c>
      <c r="P38" s="605" t="s">
        <v>72</v>
      </c>
      <c r="Q38" s="706" t="s">
        <v>72</v>
      </c>
      <c r="R38" s="606" t="s">
        <v>72</v>
      </c>
      <c r="S38" s="607" t="s">
        <v>72</v>
      </c>
      <c r="T38" s="706" t="s">
        <v>72</v>
      </c>
      <c r="U38" s="608" t="s">
        <v>72</v>
      </c>
      <c r="V38" s="609" t="s">
        <v>72</v>
      </c>
      <c r="W38" s="706" t="s">
        <v>72</v>
      </c>
    </row>
    <row r="39" spans="1:88" ht="48" customHeight="1" x14ac:dyDescent="0.25">
      <c r="A39" s="69"/>
      <c r="B39" s="104" t="s">
        <v>72</v>
      </c>
      <c r="C39" s="520"/>
      <c r="D39" s="45"/>
      <c r="E39" s="99"/>
      <c r="F39" s="597" t="s">
        <v>72</v>
      </c>
      <c r="G39" s="598" t="s">
        <v>72</v>
      </c>
      <c r="H39" s="610" t="s">
        <v>72</v>
      </c>
      <c r="I39" s="600" t="s">
        <v>72</v>
      </c>
      <c r="J39" s="601" t="s">
        <v>72</v>
      </c>
      <c r="K39" s="706" t="s">
        <v>72</v>
      </c>
      <c r="L39" s="602" t="s">
        <v>72</v>
      </c>
      <c r="M39" s="603" t="s">
        <v>72</v>
      </c>
      <c r="N39" s="706" t="s">
        <v>72</v>
      </c>
      <c r="O39" s="604" t="s">
        <v>72</v>
      </c>
      <c r="P39" s="605" t="s">
        <v>72</v>
      </c>
      <c r="Q39" s="706" t="s">
        <v>72</v>
      </c>
      <c r="R39" s="606" t="s">
        <v>72</v>
      </c>
      <c r="S39" s="607" t="s">
        <v>72</v>
      </c>
      <c r="T39" s="706" t="s">
        <v>72</v>
      </c>
      <c r="U39" s="608" t="s">
        <v>72</v>
      </c>
      <c r="V39" s="609" t="s">
        <v>72</v>
      </c>
      <c r="W39" s="706" t="s">
        <v>72</v>
      </c>
    </row>
    <row r="40" spans="1:88" s="74" customFormat="1" ht="48" customHeight="1" thickBot="1" x14ac:dyDescent="0.3">
      <c r="A40" s="69"/>
      <c r="B40" s="105" t="s">
        <v>72</v>
      </c>
      <c r="C40" s="521"/>
      <c r="D40" s="46"/>
      <c r="E40" s="112"/>
      <c r="F40" s="611" t="s">
        <v>72</v>
      </c>
      <c r="G40" s="612" t="s">
        <v>72</v>
      </c>
      <c r="H40" s="613" t="s">
        <v>72</v>
      </c>
      <c r="I40" s="614" t="s">
        <v>72</v>
      </c>
      <c r="J40" s="615" t="s">
        <v>72</v>
      </c>
      <c r="K40" s="707" t="s">
        <v>72</v>
      </c>
      <c r="L40" s="616" t="s">
        <v>72</v>
      </c>
      <c r="M40" s="617" t="s">
        <v>72</v>
      </c>
      <c r="N40" s="707" t="s">
        <v>72</v>
      </c>
      <c r="O40" s="618" t="s">
        <v>72</v>
      </c>
      <c r="P40" s="619" t="s">
        <v>72</v>
      </c>
      <c r="Q40" s="707" t="s">
        <v>72</v>
      </c>
      <c r="R40" s="620" t="s">
        <v>72</v>
      </c>
      <c r="S40" s="621" t="s">
        <v>72</v>
      </c>
      <c r="T40" s="707" t="s">
        <v>72</v>
      </c>
      <c r="U40" s="622" t="s">
        <v>72</v>
      </c>
      <c r="V40" s="623" t="s">
        <v>72</v>
      </c>
      <c r="W40" s="707" t="s">
        <v>72</v>
      </c>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row>
    <row r="41" spans="1:88" ht="21" customHeight="1" thickTop="1" x14ac:dyDescent="0.2">
      <c r="A41" s="69"/>
      <c r="B41" s="154"/>
      <c r="C41" s="508" t="s">
        <v>80</v>
      </c>
      <c r="D41" s="509"/>
      <c r="E41" s="510"/>
      <c r="F41" s="624"/>
      <c r="G41" s="625"/>
      <c r="H41" s="626"/>
      <c r="I41" s="627"/>
      <c r="J41" s="628"/>
      <c r="K41" s="710"/>
      <c r="L41" s="629"/>
      <c r="M41" s="630"/>
      <c r="N41" s="710"/>
      <c r="O41" s="631"/>
      <c r="P41" s="632"/>
      <c r="Q41" s="710"/>
      <c r="R41" s="633"/>
      <c r="S41" s="634"/>
      <c r="T41" s="710"/>
      <c r="U41" s="635"/>
      <c r="V41" s="636"/>
      <c r="W41" s="710"/>
    </row>
    <row r="42" spans="1:88" ht="21" customHeight="1" thickBot="1" x14ac:dyDescent="0.3">
      <c r="A42" s="69"/>
      <c r="B42" s="155"/>
      <c r="C42" s="511"/>
      <c r="D42" s="512"/>
      <c r="E42" s="513"/>
      <c r="F42" s="637"/>
      <c r="G42" s="638"/>
      <c r="H42" s="705"/>
      <c r="I42" s="639"/>
      <c r="J42" s="640"/>
      <c r="K42" s="711"/>
      <c r="L42" s="641"/>
      <c r="M42" s="642"/>
      <c r="N42" s="711"/>
      <c r="O42" s="643"/>
      <c r="P42" s="644"/>
      <c r="Q42" s="711"/>
      <c r="R42" s="645"/>
      <c r="S42" s="646"/>
      <c r="T42" s="711"/>
      <c r="U42" s="647"/>
      <c r="V42" s="648"/>
      <c r="W42" s="711"/>
    </row>
    <row r="43" spans="1:88" ht="48" customHeight="1" thickTop="1" x14ac:dyDescent="0.25">
      <c r="A43" s="69"/>
      <c r="B43" s="104" t="s">
        <v>72</v>
      </c>
      <c r="C43" s="519" t="s">
        <v>81</v>
      </c>
      <c r="D43" s="109"/>
      <c r="E43" s="108"/>
      <c r="F43" s="597" t="s">
        <v>72</v>
      </c>
      <c r="G43" s="598" t="s">
        <v>72</v>
      </c>
      <c r="H43" s="610" t="s">
        <v>72</v>
      </c>
      <c r="I43" s="600" t="s">
        <v>72</v>
      </c>
      <c r="J43" s="601" t="s">
        <v>72</v>
      </c>
      <c r="K43" s="706" t="s">
        <v>72</v>
      </c>
      <c r="L43" s="602" t="s">
        <v>72</v>
      </c>
      <c r="M43" s="603" t="s">
        <v>72</v>
      </c>
      <c r="N43" s="706" t="s">
        <v>72</v>
      </c>
      <c r="O43" s="604" t="s">
        <v>72</v>
      </c>
      <c r="P43" s="605" t="s">
        <v>72</v>
      </c>
      <c r="Q43" s="706" t="s">
        <v>72</v>
      </c>
      <c r="R43" s="606" t="s">
        <v>72</v>
      </c>
      <c r="S43" s="607" t="s">
        <v>72</v>
      </c>
      <c r="T43" s="706" t="s">
        <v>72</v>
      </c>
      <c r="U43" s="608" t="s">
        <v>72</v>
      </c>
      <c r="V43" s="609" t="s">
        <v>72</v>
      </c>
      <c r="W43" s="706" t="s">
        <v>72</v>
      </c>
    </row>
    <row r="44" spans="1:88" ht="48" customHeight="1" x14ac:dyDescent="0.25">
      <c r="A44" s="69"/>
      <c r="B44" s="104" t="s">
        <v>72</v>
      </c>
      <c r="C44" s="520"/>
      <c r="D44" s="45"/>
      <c r="E44" s="99"/>
      <c r="F44" s="597" t="s">
        <v>72</v>
      </c>
      <c r="G44" s="598" t="s">
        <v>72</v>
      </c>
      <c r="H44" s="610" t="s">
        <v>72</v>
      </c>
      <c r="I44" s="600" t="s">
        <v>72</v>
      </c>
      <c r="J44" s="601" t="s">
        <v>72</v>
      </c>
      <c r="K44" s="706" t="s">
        <v>72</v>
      </c>
      <c r="L44" s="602" t="s">
        <v>72</v>
      </c>
      <c r="M44" s="603" t="s">
        <v>72</v>
      </c>
      <c r="N44" s="706" t="s">
        <v>72</v>
      </c>
      <c r="O44" s="604" t="s">
        <v>72</v>
      </c>
      <c r="P44" s="605" t="s">
        <v>72</v>
      </c>
      <c r="Q44" s="706" t="s">
        <v>72</v>
      </c>
      <c r="R44" s="606" t="s">
        <v>72</v>
      </c>
      <c r="S44" s="607" t="s">
        <v>72</v>
      </c>
      <c r="T44" s="706" t="s">
        <v>72</v>
      </c>
      <c r="U44" s="608" t="s">
        <v>72</v>
      </c>
      <c r="V44" s="609" t="s">
        <v>72</v>
      </c>
      <c r="W44" s="706" t="s">
        <v>72</v>
      </c>
    </row>
    <row r="45" spans="1:88" ht="48" customHeight="1" x14ac:dyDescent="0.25">
      <c r="A45" s="69"/>
      <c r="B45" s="104" t="s">
        <v>72</v>
      </c>
      <c r="C45" s="520"/>
      <c r="D45" s="45"/>
      <c r="E45" s="99"/>
      <c r="F45" s="597" t="s">
        <v>72</v>
      </c>
      <c r="G45" s="598" t="s">
        <v>72</v>
      </c>
      <c r="H45" s="610" t="s">
        <v>72</v>
      </c>
      <c r="I45" s="600" t="s">
        <v>72</v>
      </c>
      <c r="J45" s="601" t="s">
        <v>72</v>
      </c>
      <c r="K45" s="706" t="s">
        <v>72</v>
      </c>
      <c r="L45" s="602" t="s">
        <v>72</v>
      </c>
      <c r="M45" s="603" t="s">
        <v>72</v>
      </c>
      <c r="N45" s="706" t="s">
        <v>72</v>
      </c>
      <c r="O45" s="604" t="s">
        <v>72</v>
      </c>
      <c r="P45" s="605" t="s">
        <v>72</v>
      </c>
      <c r="Q45" s="706" t="s">
        <v>72</v>
      </c>
      <c r="R45" s="606" t="s">
        <v>72</v>
      </c>
      <c r="S45" s="607" t="s">
        <v>72</v>
      </c>
      <c r="T45" s="706" t="s">
        <v>72</v>
      </c>
      <c r="U45" s="608" t="s">
        <v>72</v>
      </c>
      <c r="V45" s="609" t="s">
        <v>72</v>
      </c>
      <c r="W45" s="706" t="s">
        <v>72</v>
      </c>
    </row>
    <row r="46" spans="1:88" ht="48" customHeight="1" x14ac:dyDescent="0.25">
      <c r="A46" s="69"/>
      <c r="B46" s="104" t="s">
        <v>72</v>
      </c>
      <c r="C46" s="520"/>
      <c r="D46" s="45"/>
      <c r="E46" s="99"/>
      <c r="F46" s="597" t="s">
        <v>72</v>
      </c>
      <c r="G46" s="598" t="s">
        <v>72</v>
      </c>
      <c r="H46" s="610" t="s">
        <v>72</v>
      </c>
      <c r="I46" s="600" t="s">
        <v>72</v>
      </c>
      <c r="J46" s="601" t="s">
        <v>72</v>
      </c>
      <c r="K46" s="706" t="s">
        <v>72</v>
      </c>
      <c r="L46" s="602" t="s">
        <v>72</v>
      </c>
      <c r="M46" s="603" t="s">
        <v>72</v>
      </c>
      <c r="N46" s="706" t="s">
        <v>72</v>
      </c>
      <c r="O46" s="604" t="s">
        <v>72</v>
      </c>
      <c r="P46" s="605" t="s">
        <v>72</v>
      </c>
      <c r="Q46" s="706" t="s">
        <v>72</v>
      </c>
      <c r="R46" s="606" t="s">
        <v>72</v>
      </c>
      <c r="S46" s="607" t="s">
        <v>72</v>
      </c>
      <c r="T46" s="706" t="s">
        <v>72</v>
      </c>
      <c r="U46" s="608" t="s">
        <v>72</v>
      </c>
      <c r="V46" s="609" t="s">
        <v>72</v>
      </c>
      <c r="W46" s="706" t="s">
        <v>72</v>
      </c>
    </row>
    <row r="47" spans="1:88" ht="48" customHeight="1" x14ac:dyDescent="0.25">
      <c r="A47" s="69"/>
      <c r="B47" s="104" t="s">
        <v>72</v>
      </c>
      <c r="C47" s="520"/>
      <c r="D47" s="45"/>
      <c r="E47" s="99"/>
      <c r="F47" s="597" t="s">
        <v>72</v>
      </c>
      <c r="G47" s="598" t="s">
        <v>72</v>
      </c>
      <c r="H47" s="610" t="s">
        <v>72</v>
      </c>
      <c r="I47" s="600" t="s">
        <v>72</v>
      </c>
      <c r="J47" s="601" t="s">
        <v>72</v>
      </c>
      <c r="K47" s="706" t="s">
        <v>72</v>
      </c>
      <c r="L47" s="602" t="s">
        <v>72</v>
      </c>
      <c r="M47" s="603" t="s">
        <v>72</v>
      </c>
      <c r="N47" s="706" t="s">
        <v>72</v>
      </c>
      <c r="O47" s="604" t="s">
        <v>72</v>
      </c>
      <c r="P47" s="605" t="s">
        <v>72</v>
      </c>
      <c r="Q47" s="706" t="s">
        <v>72</v>
      </c>
      <c r="R47" s="606" t="s">
        <v>72</v>
      </c>
      <c r="S47" s="607" t="s">
        <v>72</v>
      </c>
      <c r="T47" s="706" t="s">
        <v>72</v>
      </c>
      <c r="U47" s="608" t="s">
        <v>72</v>
      </c>
      <c r="V47" s="609" t="s">
        <v>72</v>
      </c>
      <c r="W47" s="706" t="s">
        <v>72</v>
      </c>
    </row>
    <row r="48" spans="1:88" s="74" customFormat="1" ht="48" customHeight="1" thickBot="1" x14ac:dyDescent="0.3">
      <c r="A48" s="69"/>
      <c r="B48" s="105" t="s">
        <v>72</v>
      </c>
      <c r="C48" s="521"/>
      <c r="D48" s="46"/>
      <c r="E48" s="112"/>
      <c r="F48" s="611" t="s">
        <v>72</v>
      </c>
      <c r="G48" s="612" t="s">
        <v>72</v>
      </c>
      <c r="H48" s="613" t="s">
        <v>72</v>
      </c>
      <c r="I48" s="614" t="s">
        <v>72</v>
      </c>
      <c r="J48" s="615" t="s">
        <v>72</v>
      </c>
      <c r="K48" s="707" t="s">
        <v>72</v>
      </c>
      <c r="L48" s="616" t="s">
        <v>72</v>
      </c>
      <c r="M48" s="617" t="s">
        <v>72</v>
      </c>
      <c r="N48" s="707" t="s">
        <v>72</v>
      </c>
      <c r="O48" s="618" t="s">
        <v>72</v>
      </c>
      <c r="P48" s="619" t="s">
        <v>72</v>
      </c>
      <c r="Q48" s="707" t="s">
        <v>72</v>
      </c>
      <c r="R48" s="620" t="s">
        <v>72</v>
      </c>
      <c r="S48" s="621" t="s">
        <v>72</v>
      </c>
      <c r="T48" s="707" t="s">
        <v>72</v>
      </c>
      <c r="U48" s="622" t="s">
        <v>72</v>
      </c>
      <c r="V48" s="623" t="s">
        <v>72</v>
      </c>
      <c r="W48" s="707" t="s">
        <v>72</v>
      </c>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row>
    <row r="49" spans="1:88" ht="21" customHeight="1" thickTop="1" x14ac:dyDescent="0.2">
      <c r="A49" s="69"/>
      <c r="B49" s="154"/>
      <c r="C49" s="508" t="s">
        <v>82</v>
      </c>
      <c r="D49" s="509"/>
      <c r="E49" s="510"/>
      <c r="F49" s="624"/>
      <c r="G49" s="625"/>
      <c r="H49" s="626"/>
      <c r="I49" s="627"/>
      <c r="J49" s="628"/>
      <c r="K49" s="710"/>
      <c r="L49" s="629"/>
      <c r="M49" s="630"/>
      <c r="N49" s="710"/>
      <c r="O49" s="631"/>
      <c r="P49" s="632"/>
      <c r="Q49" s="710"/>
      <c r="R49" s="633"/>
      <c r="S49" s="634"/>
      <c r="T49" s="710"/>
      <c r="U49" s="635"/>
      <c r="V49" s="636"/>
      <c r="W49" s="710"/>
    </row>
    <row r="50" spans="1:88" ht="21" customHeight="1" thickBot="1" x14ac:dyDescent="0.3">
      <c r="A50" s="69"/>
      <c r="B50" s="155"/>
      <c r="C50" s="511"/>
      <c r="D50" s="512"/>
      <c r="E50" s="513"/>
      <c r="F50" s="637"/>
      <c r="G50" s="638"/>
      <c r="H50" s="705"/>
      <c r="I50" s="639"/>
      <c r="J50" s="640"/>
      <c r="K50" s="711"/>
      <c r="L50" s="641"/>
      <c r="M50" s="642"/>
      <c r="N50" s="711"/>
      <c r="O50" s="643"/>
      <c r="P50" s="644"/>
      <c r="Q50" s="711"/>
      <c r="R50" s="645"/>
      <c r="S50" s="646"/>
      <c r="T50" s="711"/>
      <c r="U50" s="647"/>
      <c r="V50" s="648"/>
      <c r="W50" s="711"/>
    </row>
    <row r="51" spans="1:88" ht="48" customHeight="1" thickTop="1" x14ac:dyDescent="0.25">
      <c r="A51" s="69"/>
      <c r="B51" s="104" t="s">
        <v>72</v>
      </c>
      <c r="C51" s="519" t="s">
        <v>83</v>
      </c>
      <c r="D51" s="109"/>
      <c r="E51" s="108"/>
      <c r="F51" s="597" t="s">
        <v>72</v>
      </c>
      <c r="G51" s="598" t="s">
        <v>72</v>
      </c>
      <c r="H51" s="610" t="s">
        <v>72</v>
      </c>
      <c r="I51" s="600" t="s">
        <v>72</v>
      </c>
      <c r="J51" s="601" t="s">
        <v>72</v>
      </c>
      <c r="K51" s="706" t="s">
        <v>72</v>
      </c>
      <c r="L51" s="602" t="s">
        <v>72</v>
      </c>
      <c r="M51" s="603" t="s">
        <v>72</v>
      </c>
      <c r="N51" s="706" t="s">
        <v>72</v>
      </c>
      <c r="O51" s="604" t="s">
        <v>72</v>
      </c>
      <c r="P51" s="605" t="s">
        <v>72</v>
      </c>
      <c r="Q51" s="706" t="s">
        <v>72</v>
      </c>
      <c r="R51" s="606" t="s">
        <v>72</v>
      </c>
      <c r="S51" s="607" t="s">
        <v>72</v>
      </c>
      <c r="T51" s="706" t="s">
        <v>72</v>
      </c>
      <c r="U51" s="608" t="s">
        <v>72</v>
      </c>
      <c r="V51" s="609" t="s">
        <v>72</v>
      </c>
      <c r="W51" s="706" t="s">
        <v>72</v>
      </c>
    </row>
    <row r="52" spans="1:88" ht="48" customHeight="1" x14ac:dyDescent="0.25">
      <c r="A52" s="69"/>
      <c r="B52" s="104" t="s">
        <v>72</v>
      </c>
      <c r="C52" s="520"/>
      <c r="D52" s="45"/>
      <c r="E52" s="99"/>
      <c r="F52" s="597" t="s">
        <v>72</v>
      </c>
      <c r="G52" s="598" t="s">
        <v>72</v>
      </c>
      <c r="H52" s="610" t="s">
        <v>72</v>
      </c>
      <c r="I52" s="600" t="s">
        <v>72</v>
      </c>
      <c r="J52" s="601" t="s">
        <v>72</v>
      </c>
      <c r="K52" s="706" t="s">
        <v>72</v>
      </c>
      <c r="L52" s="602" t="s">
        <v>72</v>
      </c>
      <c r="M52" s="603" t="s">
        <v>72</v>
      </c>
      <c r="N52" s="706" t="s">
        <v>72</v>
      </c>
      <c r="O52" s="604" t="s">
        <v>72</v>
      </c>
      <c r="P52" s="605" t="s">
        <v>72</v>
      </c>
      <c r="Q52" s="706" t="s">
        <v>72</v>
      </c>
      <c r="R52" s="606" t="s">
        <v>72</v>
      </c>
      <c r="S52" s="607" t="s">
        <v>72</v>
      </c>
      <c r="T52" s="706" t="s">
        <v>72</v>
      </c>
      <c r="U52" s="608" t="s">
        <v>72</v>
      </c>
      <c r="V52" s="609" t="s">
        <v>72</v>
      </c>
      <c r="W52" s="706" t="s">
        <v>72</v>
      </c>
    </row>
    <row r="53" spans="1:88" ht="48" customHeight="1" x14ac:dyDescent="0.25">
      <c r="A53" s="69"/>
      <c r="B53" s="104" t="s">
        <v>72</v>
      </c>
      <c r="C53" s="520"/>
      <c r="D53" s="45"/>
      <c r="E53" s="99"/>
      <c r="F53" s="597" t="s">
        <v>72</v>
      </c>
      <c r="G53" s="598" t="s">
        <v>72</v>
      </c>
      <c r="H53" s="610" t="s">
        <v>72</v>
      </c>
      <c r="I53" s="600" t="s">
        <v>72</v>
      </c>
      <c r="J53" s="601" t="s">
        <v>72</v>
      </c>
      <c r="K53" s="706" t="s">
        <v>72</v>
      </c>
      <c r="L53" s="602" t="s">
        <v>72</v>
      </c>
      <c r="M53" s="603" t="s">
        <v>72</v>
      </c>
      <c r="N53" s="706" t="s">
        <v>72</v>
      </c>
      <c r="O53" s="604" t="s">
        <v>72</v>
      </c>
      <c r="P53" s="605" t="s">
        <v>72</v>
      </c>
      <c r="Q53" s="706" t="s">
        <v>72</v>
      </c>
      <c r="R53" s="606" t="s">
        <v>72</v>
      </c>
      <c r="S53" s="607" t="s">
        <v>72</v>
      </c>
      <c r="T53" s="706" t="s">
        <v>72</v>
      </c>
      <c r="U53" s="608" t="s">
        <v>72</v>
      </c>
      <c r="V53" s="609" t="s">
        <v>72</v>
      </c>
      <c r="W53" s="706" t="s">
        <v>72</v>
      </c>
    </row>
    <row r="54" spans="1:88" ht="48" customHeight="1" x14ac:dyDescent="0.25">
      <c r="A54" s="69"/>
      <c r="B54" s="104" t="s">
        <v>72</v>
      </c>
      <c r="C54" s="520"/>
      <c r="D54" s="45"/>
      <c r="E54" s="99"/>
      <c r="F54" s="597" t="s">
        <v>72</v>
      </c>
      <c r="G54" s="598" t="s">
        <v>72</v>
      </c>
      <c r="H54" s="610" t="s">
        <v>72</v>
      </c>
      <c r="I54" s="600" t="s">
        <v>72</v>
      </c>
      <c r="J54" s="601" t="s">
        <v>72</v>
      </c>
      <c r="K54" s="706" t="s">
        <v>72</v>
      </c>
      <c r="L54" s="602" t="s">
        <v>72</v>
      </c>
      <c r="M54" s="603" t="s">
        <v>72</v>
      </c>
      <c r="N54" s="706" t="s">
        <v>72</v>
      </c>
      <c r="O54" s="604" t="s">
        <v>72</v>
      </c>
      <c r="P54" s="605" t="s">
        <v>72</v>
      </c>
      <c r="Q54" s="706" t="s">
        <v>72</v>
      </c>
      <c r="R54" s="606" t="s">
        <v>72</v>
      </c>
      <c r="S54" s="607" t="s">
        <v>72</v>
      </c>
      <c r="T54" s="706" t="s">
        <v>72</v>
      </c>
      <c r="U54" s="608" t="s">
        <v>72</v>
      </c>
      <c r="V54" s="609" t="s">
        <v>72</v>
      </c>
      <c r="W54" s="706" t="s">
        <v>72</v>
      </c>
    </row>
    <row r="55" spans="1:88" ht="48" customHeight="1" x14ac:dyDescent="0.25">
      <c r="A55" s="69"/>
      <c r="B55" s="104" t="s">
        <v>72</v>
      </c>
      <c r="C55" s="520"/>
      <c r="D55" s="45"/>
      <c r="E55" s="99"/>
      <c r="F55" s="597" t="s">
        <v>72</v>
      </c>
      <c r="G55" s="598" t="s">
        <v>72</v>
      </c>
      <c r="H55" s="610" t="s">
        <v>72</v>
      </c>
      <c r="I55" s="600" t="s">
        <v>72</v>
      </c>
      <c r="J55" s="601" t="s">
        <v>72</v>
      </c>
      <c r="K55" s="706" t="s">
        <v>72</v>
      </c>
      <c r="L55" s="602" t="s">
        <v>72</v>
      </c>
      <c r="M55" s="603" t="s">
        <v>72</v>
      </c>
      <c r="N55" s="706" t="s">
        <v>72</v>
      </c>
      <c r="O55" s="604" t="s">
        <v>72</v>
      </c>
      <c r="P55" s="605" t="s">
        <v>72</v>
      </c>
      <c r="Q55" s="706" t="s">
        <v>72</v>
      </c>
      <c r="R55" s="606" t="s">
        <v>72</v>
      </c>
      <c r="S55" s="607" t="s">
        <v>72</v>
      </c>
      <c r="T55" s="706" t="s">
        <v>72</v>
      </c>
      <c r="U55" s="608" t="s">
        <v>72</v>
      </c>
      <c r="V55" s="609" t="s">
        <v>72</v>
      </c>
      <c r="W55" s="706" t="s">
        <v>72</v>
      </c>
    </row>
    <row r="56" spans="1:88" ht="48" customHeight="1" x14ac:dyDescent="0.25">
      <c r="A56" s="69"/>
      <c r="B56" s="104" t="s">
        <v>72</v>
      </c>
      <c r="C56" s="520"/>
      <c r="D56" s="45"/>
      <c r="E56" s="99"/>
      <c r="F56" s="597" t="s">
        <v>72</v>
      </c>
      <c r="G56" s="598" t="s">
        <v>72</v>
      </c>
      <c r="H56" s="610" t="s">
        <v>72</v>
      </c>
      <c r="I56" s="600" t="s">
        <v>72</v>
      </c>
      <c r="J56" s="601" t="s">
        <v>72</v>
      </c>
      <c r="K56" s="706" t="s">
        <v>72</v>
      </c>
      <c r="L56" s="602" t="s">
        <v>72</v>
      </c>
      <c r="M56" s="603" t="s">
        <v>72</v>
      </c>
      <c r="N56" s="706" t="s">
        <v>72</v>
      </c>
      <c r="O56" s="604" t="s">
        <v>72</v>
      </c>
      <c r="P56" s="605" t="s">
        <v>72</v>
      </c>
      <c r="Q56" s="706" t="s">
        <v>72</v>
      </c>
      <c r="R56" s="606" t="s">
        <v>72</v>
      </c>
      <c r="S56" s="607" t="s">
        <v>72</v>
      </c>
      <c r="T56" s="706" t="s">
        <v>72</v>
      </c>
      <c r="U56" s="608" t="s">
        <v>72</v>
      </c>
      <c r="V56" s="609" t="s">
        <v>72</v>
      </c>
      <c r="W56" s="706" t="s">
        <v>72</v>
      </c>
    </row>
    <row r="57" spans="1:88" s="74" customFormat="1" ht="48" customHeight="1" thickBot="1" x14ac:dyDescent="0.3">
      <c r="A57" s="69"/>
      <c r="B57" s="105" t="s">
        <v>72</v>
      </c>
      <c r="C57" s="521"/>
      <c r="D57" s="46"/>
      <c r="E57" s="112"/>
      <c r="F57" s="611" t="s">
        <v>72</v>
      </c>
      <c r="G57" s="612" t="s">
        <v>72</v>
      </c>
      <c r="H57" s="613" t="s">
        <v>72</v>
      </c>
      <c r="I57" s="614" t="s">
        <v>72</v>
      </c>
      <c r="J57" s="615" t="s">
        <v>72</v>
      </c>
      <c r="K57" s="707" t="s">
        <v>72</v>
      </c>
      <c r="L57" s="616" t="s">
        <v>72</v>
      </c>
      <c r="M57" s="617" t="s">
        <v>72</v>
      </c>
      <c r="N57" s="707" t="s">
        <v>72</v>
      </c>
      <c r="O57" s="618" t="s">
        <v>72</v>
      </c>
      <c r="P57" s="619" t="s">
        <v>72</v>
      </c>
      <c r="Q57" s="707" t="s">
        <v>72</v>
      </c>
      <c r="R57" s="620" t="s">
        <v>72</v>
      </c>
      <c r="S57" s="621" t="s">
        <v>72</v>
      </c>
      <c r="T57" s="707" t="s">
        <v>72</v>
      </c>
      <c r="U57" s="622" t="s">
        <v>72</v>
      </c>
      <c r="V57" s="623" t="s">
        <v>72</v>
      </c>
      <c r="W57" s="707" t="s">
        <v>72</v>
      </c>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row>
    <row r="58" spans="1:88" s="14" customFormat="1" ht="11.85" customHeight="1" thickTop="1" x14ac:dyDescent="0.25">
      <c r="C58" s="75"/>
      <c r="D58" s="75"/>
      <c r="F58" s="16"/>
    </row>
    <row r="59" spans="1:88" s="14" customFormat="1" ht="11.85" customHeight="1" x14ac:dyDescent="0.25">
      <c r="C59" s="75"/>
      <c r="D59" s="75"/>
    </row>
    <row r="60" spans="1:88" s="14" customFormat="1" ht="11.85" customHeight="1" thickBot="1" x14ac:dyDescent="0.3">
      <c r="C60" s="75"/>
      <c r="D60" s="75"/>
    </row>
    <row r="61" spans="1:88" ht="90" customHeight="1" thickTop="1" thickBot="1" x14ac:dyDescent="0.3">
      <c r="B61" s="549" t="s">
        <v>4</v>
      </c>
      <c r="C61" s="550"/>
      <c r="D61" s="550"/>
      <c r="E61" s="551"/>
      <c r="F61" s="558" t="str">
        <f>F3</f>
        <v>S'informer</v>
      </c>
      <c r="G61" s="558"/>
      <c r="H61" s="559"/>
      <c r="I61" s="537" t="str">
        <f>I3</f>
        <v>Manipuler/Mesurer</v>
      </c>
      <c r="J61" s="537"/>
      <c r="K61" s="537"/>
      <c r="L61" s="503" t="str">
        <f>L3</f>
        <v>Communiquer</v>
      </c>
      <c r="M61" s="504"/>
      <c r="N61" s="505"/>
      <c r="O61" s="539" t="str">
        <f>O3</f>
        <v xml:space="preserve">Raisonner, argumenter, pratiquer une démarche expérimentale ou technologique, démontrer </v>
      </c>
      <c r="P61" s="539"/>
      <c r="Q61" s="540"/>
      <c r="R61" s="547" t="str">
        <f>R3</f>
        <v>Utiliser les TUICE</v>
      </c>
      <c r="S61" s="548"/>
      <c r="T61" s="543"/>
      <c r="U61" s="545" t="str">
        <f>U3</f>
        <v>Autonomie et comportements responsables</v>
      </c>
      <c r="V61" s="545"/>
      <c r="W61" s="546"/>
    </row>
    <row r="62" spans="1:88" ht="21" customHeight="1" thickTop="1" thickBot="1" x14ac:dyDescent="0.3">
      <c r="B62" s="552"/>
      <c r="C62" s="553"/>
      <c r="D62" s="553"/>
      <c r="E62" s="554"/>
      <c r="F62" s="517" t="s">
        <v>64</v>
      </c>
      <c r="G62" s="518"/>
      <c r="H62" s="174" t="s">
        <v>65</v>
      </c>
      <c r="I62" s="567" t="s">
        <v>64</v>
      </c>
      <c r="J62" s="568"/>
      <c r="K62" s="178" t="s">
        <v>65</v>
      </c>
      <c r="L62" s="569" t="s">
        <v>64</v>
      </c>
      <c r="M62" s="570"/>
      <c r="N62" s="180" t="s">
        <v>65</v>
      </c>
      <c r="O62" s="571" t="s">
        <v>64</v>
      </c>
      <c r="P62" s="572"/>
      <c r="Q62" s="182" t="s">
        <v>65</v>
      </c>
      <c r="R62" s="573" t="s">
        <v>64</v>
      </c>
      <c r="S62" s="574"/>
      <c r="T62" s="183" t="s">
        <v>65</v>
      </c>
      <c r="U62" s="560" t="s">
        <v>64</v>
      </c>
      <c r="V62" s="561"/>
      <c r="W62" s="181" t="s">
        <v>65</v>
      </c>
    </row>
    <row r="63" spans="1:88" ht="22.5" customHeight="1" thickTop="1" thickBot="1" x14ac:dyDescent="0.3">
      <c r="B63" s="552"/>
      <c r="C63" s="553"/>
      <c r="D63" s="553"/>
      <c r="E63" s="554"/>
      <c r="F63" s="562">
        <f>COUNTA(F7:G57)-COUNTIF(F7:G57,"-")</f>
        <v>1</v>
      </c>
      <c r="G63" s="563"/>
      <c r="H63" s="243"/>
      <c r="I63" s="564">
        <f>COUNTA(I7:J57)-COUNTIF(F7:G57,"-")</f>
        <v>1</v>
      </c>
      <c r="J63" s="565"/>
      <c r="K63" s="243"/>
      <c r="L63" s="564">
        <f>COUNTA(L7:M57)-COUNTIF(F7:G57,"-")</f>
        <v>1</v>
      </c>
      <c r="M63" s="565"/>
      <c r="N63" s="243"/>
      <c r="O63" s="564">
        <f>COUNTA(O7:P57)-COUNTIF(F7:G57,"-")</f>
        <v>1</v>
      </c>
      <c r="P63" s="565"/>
      <c r="Q63" s="244"/>
      <c r="R63" s="566">
        <f>COUNTA(R7:S57)-COUNTIF(F7:G57,"-")</f>
        <v>1</v>
      </c>
      <c r="S63" s="565"/>
      <c r="T63" s="243"/>
      <c r="U63" s="564">
        <f>COUNTA(U7:V57)-COUNTIF(F7:G57,"-")</f>
        <v>1</v>
      </c>
      <c r="V63" s="565"/>
      <c r="W63" s="243"/>
    </row>
    <row r="64" spans="1:88" ht="10.5" customHeight="1" thickTop="1" thickBot="1" x14ac:dyDescent="0.3">
      <c r="B64" s="552"/>
      <c r="C64" s="553"/>
      <c r="D64" s="553"/>
      <c r="E64" s="554"/>
      <c r="F64" s="186"/>
      <c r="G64" s="187"/>
      <c r="H64" s="188"/>
      <c r="I64" s="171"/>
      <c r="J64" s="175"/>
      <c r="K64" s="177"/>
      <c r="L64" s="190"/>
      <c r="M64" s="191"/>
      <c r="N64" s="192"/>
      <c r="O64" s="193"/>
      <c r="P64" s="194"/>
      <c r="Q64" s="195"/>
      <c r="R64" s="196"/>
      <c r="S64" s="197"/>
      <c r="T64" s="189"/>
      <c r="U64" s="198"/>
      <c r="V64" s="199"/>
      <c r="W64" s="231"/>
    </row>
    <row r="65" spans="1:88" ht="50.1" customHeight="1" thickTop="1" thickBot="1" x14ac:dyDescent="0.3">
      <c r="B65" s="552"/>
      <c r="C65" s="553"/>
      <c r="D65" s="553"/>
      <c r="E65" s="554"/>
      <c r="F65" s="200" t="str">
        <f>'Lisez-moi'!C40</f>
        <v>A partir d'un texte</v>
      </c>
      <c r="G65" s="201" t="str">
        <f>'Lisez-moi'!F40</f>
        <v>A partir du réel, d'une photo, d'une vidéo, d'une animation</v>
      </c>
      <c r="H65" s="213" t="s">
        <v>20</v>
      </c>
      <c r="I65" s="206" t="str">
        <f>'Lisez-moi'!J40</f>
        <v>Utiliser une loupe, un microscope</v>
      </c>
      <c r="J65" s="207" t="str">
        <f>'Lisez-moi'!M40</f>
        <v>Réaliser une dissection</v>
      </c>
      <c r="K65" s="217" t="s">
        <v>20</v>
      </c>
      <c r="L65" s="209" t="str">
        <f>'Lisez-moi'!Q40</f>
        <v xml:space="preserve"> A l'écrit</v>
      </c>
      <c r="M65" s="210" t="str">
        <f>'Lisez-moi'!U40</f>
        <v>A l'aide d'un schéma structural</v>
      </c>
      <c r="N65" s="217" t="s">
        <v>20</v>
      </c>
      <c r="O65" s="219" t="str">
        <f>'Lisez-moi'!C43</f>
        <v>Raisonner</v>
      </c>
      <c r="P65" s="220" t="str">
        <f>'Lisez-moi'!F43</f>
        <v>Proposer une stratégie pour tester une hypothèse</v>
      </c>
      <c r="Q65" s="217" t="s">
        <v>20</v>
      </c>
      <c r="R65" s="224" t="str">
        <f>'Lisez-moi'!I43</f>
        <v>Utiliser des logiciels</v>
      </c>
      <c r="S65" s="225" t="str">
        <f>'Lisez-moi'!L43</f>
        <v>Réaliser un diaporama</v>
      </c>
      <c r="T65" s="217" t="s">
        <v>20</v>
      </c>
      <c r="U65" s="228" t="str">
        <f>'Lisez-moi'!P43</f>
        <v>Etre autonome dans son travail</v>
      </c>
      <c r="V65" s="229" t="str">
        <f>'Lisez-moi'!R43</f>
        <v>Avoir conscience des enjeux du DD</v>
      </c>
      <c r="W65" s="232" t="s">
        <v>20</v>
      </c>
    </row>
    <row r="66" spans="1:88" ht="16.5" customHeight="1" thickTop="1" thickBot="1" x14ac:dyDescent="0.3">
      <c r="B66" s="552"/>
      <c r="C66" s="553"/>
      <c r="D66" s="553"/>
      <c r="E66" s="554"/>
      <c r="F66" s="170">
        <f>COUNTIF(F5:G57,F65)</f>
        <v>0</v>
      </c>
      <c r="G66" s="18">
        <f>COUNTIF(F5:G57,G65)</f>
        <v>0</v>
      </c>
      <c r="H66" s="169">
        <f>COUNTIF(H7:H57,H65)</f>
        <v>0</v>
      </c>
      <c r="I66" s="168">
        <f>COUNTIF(I5:J57,I65)</f>
        <v>0</v>
      </c>
      <c r="J66" s="179">
        <f>COUNTIF(I5:J57,J65)</f>
        <v>0</v>
      </c>
      <c r="K66" s="169">
        <f>COUNTIF(K7:K57,K65)</f>
        <v>0</v>
      </c>
      <c r="L66" s="172">
        <f>COUNTIF(L5:M57,L65)</f>
        <v>0</v>
      </c>
      <c r="M66" s="176">
        <f>COUNTIF(L5:M57,M65)</f>
        <v>0</v>
      </c>
      <c r="N66" s="169">
        <f>COUNTIF(N7:N57,N65)</f>
        <v>1</v>
      </c>
      <c r="O66" s="172">
        <f>COUNTIF(O5:P57,O65)</f>
        <v>1</v>
      </c>
      <c r="P66" s="176">
        <f>COUNTIF(O5:P57,P65)</f>
        <v>1</v>
      </c>
      <c r="Q66" s="169">
        <f>COUNTIF(Q7:Q57,Q65)</f>
        <v>0</v>
      </c>
      <c r="R66" s="184">
        <f>COUNTIF(R5:S57,R65)</f>
        <v>1</v>
      </c>
      <c r="S66" s="176">
        <f>COUNTIF(R5:S57,S65)</f>
        <v>0</v>
      </c>
      <c r="T66" s="169">
        <f>COUNTIF(T7:T57,T65)</f>
        <v>0</v>
      </c>
      <c r="U66" s="172">
        <f>COUNTIF(U5:V57,U65)</f>
        <v>2</v>
      </c>
      <c r="V66" s="179">
        <f>COUNTIF(U5:V57,V65)</f>
        <v>0</v>
      </c>
      <c r="W66" s="173">
        <f>COUNTIF(W7:W57,W65)</f>
        <v>0</v>
      </c>
    </row>
    <row r="67" spans="1:88" s="17" customFormat="1" ht="50.1" customHeight="1" thickTop="1" thickBot="1" x14ac:dyDescent="0.3">
      <c r="A67" s="14"/>
      <c r="B67" s="552"/>
      <c r="C67" s="553"/>
      <c r="D67" s="553"/>
      <c r="E67" s="554"/>
      <c r="F67" s="202" t="str">
        <f>'Lisez-moi'!D40</f>
        <v>A partir d'un tableau</v>
      </c>
      <c r="G67" s="203" t="str">
        <f>'Lisez-moi'!G40</f>
        <v>A partir d'un schéma structural</v>
      </c>
      <c r="H67" s="214" t="s">
        <v>21</v>
      </c>
      <c r="I67" s="206" t="str">
        <f>'Lisez-moi'!K40</f>
        <v>Utiliser un instrument de mesure</v>
      </c>
      <c r="J67" s="207" t="str">
        <f>'Lisez-moi'!N40</f>
        <v>Utiliser un modèle</v>
      </c>
      <c r="K67" s="216" t="s">
        <v>21</v>
      </c>
      <c r="L67" s="211" t="str">
        <f>'Lisez-moi'!R40</f>
        <v>A l'oral</v>
      </c>
      <c r="M67" s="210" t="str">
        <f>'Lisez-moi'!V40</f>
        <v>A l'aide d'un schéma fonctionnel</v>
      </c>
      <c r="N67" s="216" t="s">
        <v>21</v>
      </c>
      <c r="O67" s="221" t="str">
        <f>'Lisez-moi'!D43</f>
        <v>Formuler un problème</v>
      </c>
      <c r="P67" s="220" t="str">
        <f>'Lisez-moi'!G43</f>
        <v>Comparer des résultats-Valider une hypothèse</v>
      </c>
      <c r="Q67" s="216" t="s">
        <v>21</v>
      </c>
      <c r="R67" s="224" t="str">
        <f>'Lisez-moi'!J43</f>
        <v>Utiliser, gérer des espaces de stockage</v>
      </c>
      <c r="S67" s="225" t="str">
        <f>'Lisez-moi'!M43</f>
        <v>Traiter une image</v>
      </c>
      <c r="T67" s="216" t="s">
        <v>21</v>
      </c>
      <c r="U67" s="227" t="str">
        <f>'Lisez-moi'!Q43</f>
        <v>S'intégrer et coopérer dans un travail de groupe</v>
      </c>
      <c r="V67" s="230" t="str">
        <f>'Lisez-moi'!T43</f>
        <v>Respecter des règles de sécurité</v>
      </c>
      <c r="W67" s="233" t="s">
        <v>21</v>
      </c>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row>
    <row r="68" spans="1:88" s="17" customFormat="1" ht="16.5" customHeight="1" thickTop="1" thickBot="1" x14ac:dyDescent="0.3">
      <c r="A68" s="14"/>
      <c r="B68" s="552"/>
      <c r="C68" s="553"/>
      <c r="D68" s="553"/>
      <c r="E68" s="554"/>
      <c r="F68" s="172">
        <f>COUNTIF(F5:G57,F67)</f>
        <v>0</v>
      </c>
      <c r="G68" s="176">
        <f>COUNTIF(F5:G57,G67)</f>
        <v>1</v>
      </c>
      <c r="H68" s="169">
        <f>COUNTIF(H7:H57,H67)</f>
        <v>1</v>
      </c>
      <c r="I68" s="168">
        <f>COUNTIF(I5:J57,I67)</f>
        <v>1</v>
      </c>
      <c r="J68" s="179">
        <f>COUNTIF(I5:J57,J67)</f>
        <v>0</v>
      </c>
      <c r="K68" s="169">
        <f>COUNTIF(K7:K57,K67)</f>
        <v>1</v>
      </c>
      <c r="L68" s="172">
        <f>COUNTIF(L5:M57,L67)</f>
        <v>0</v>
      </c>
      <c r="M68" s="176">
        <f>COUNTIF(L5:M57,M67)</f>
        <v>1</v>
      </c>
      <c r="N68" s="169">
        <f>COUNTIF(N7:N57,N67)</f>
        <v>0</v>
      </c>
      <c r="O68" s="172">
        <f>COUNTIF(O5:P57,O67)</f>
        <v>1</v>
      </c>
      <c r="P68" s="176">
        <f>COUNTIF(O5:P57,P67)</f>
        <v>0</v>
      </c>
      <c r="Q68" s="169">
        <f>COUNTIF(Q7:Q57,Q67)</f>
        <v>1</v>
      </c>
      <c r="R68" s="184">
        <f>COUNTIF(R5:S57,R67)</f>
        <v>1</v>
      </c>
      <c r="S68" s="176">
        <f>COUNTIF(R5:S57,S67)</f>
        <v>0</v>
      </c>
      <c r="T68" s="169">
        <f>COUNTIF(T7:T57,T67)</f>
        <v>1</v>
      </c>
      <c r="U68" s="172">
        <f>COUNTIF(U5:V57,U67)</f>
        <v>0</v>
      </c>
      <c r="V68" s="179">
        <f>COUNTIF(U5:V57,V67)</f>
        <v>0</v>
      </c>
      <c r="W68" s="173">
        <f>COUNTIF(W7:W57,W67)</f>
        <v>0</v>
      </c>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row>
    <row r="69" spans="1:88" s="17" customFormat="1" ht="50.1" customHeight="1" thickTop="1" thickBot="1" x14ac:dyDescent="0.3">
      <c r="A69" s="14"/>
      <c r="B69" s="552"/>
      <c r="C69" s="553"/>
      <c r="D69" s="553"/>
      <c r="E69" s="554"/>
      <c r="F69" s="204" t="str">
        <f>'Lisez-moi'!E40</f>
        <v>A partir d'un graphique</v>
      </c>
      <c r="G69" s="205" t="str">
        <f>'Lisez-moi'!H40</f>
        <v>A partir d'un schéma fonctionnel</v>
      </c>
      <c r="H69" s="215" t="s">
        <v>22</v>
      </c>
      <c r="I69" s="208" t="str">
        <f>'Lisez-moi'!L40</f>
        <v>Mettre en œuvre un protocole</v>
      </c>
      <c r="J69" s="207" t="str">
        <f>'Lisez-moi'!O40</f>
        <v>Réaliser un montage lame/lamelle</v>
      </c>
      <c r="K69" s="218" t="s">
        <v>22</v>
      </c>
      <c r="L69" s="212" t="str">
        <f>'Lisez-moi'!S40</f>
        <v>A l'aide d'un graphique</v>
      </c>
      <c r="M69" s="210" t="str">
        <f>'Lisez-moi'!W40</f>
        <v>A l'aide d'un tableau</v>
      </c>
      <c r="N69" s="215" t="s">
        <v>22</v>
      </c>
      <c r="O69" s="221" t="str">
        <f>'Lisez-moi'!E43</f>
        <v>Proposer des hypothèses</v>
      </c>
      <c r="P69" s="222"/>
      <c r="Q69" s="215" t="s">
        <v>22</v>
      </c>
      <c r="R69" s="224" t="str">
        <f>'Lisez-moi'!K43</f>
        <v>Saisir et mettre en page un texte</v>
      </c>
      <c r="S69" s="225" t="str">
        <f>'Lisez-moi'!N43</f>
        <v>Chercher et sélectionner des infos sur Internet</v>
      </c>
      <c r="T69" s="215" t="s">
        <v>22</v>
      </c>
      <c r="U69" s="227" t="str">
        <f>'Lisez-moi'!S43</f>
        <v>Education à la santé</v>
      </c>
      <c r="V69" s="230" t="str">
        <f>'Lisez-moi'!U43</f>
        <v>Savoir s'autoévaluer</v>
      </c>
      <c r="W69" s="234" t="s">
        <v>22</v>
      </c>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row>
    <row r="70" spans="1:88" s="17" customFormat="1" ht="16.5" customHeight="1" thickTop="1" thickBot="1" x14ac:dyDescent="0.3">
      <c r="A70" s="14"/>
      <c r="B70" s="555"/>
      <c r="C70" s="556"/>
      <c r="D70" s="556"/>
      <c r="E70" s="557"/>
      <c r="F70" s="185">
        <f>COUNTIF(F5:G57,F69)</f>
        <v>0</v>
      </c>
      <c r="G70" s="179">
        <f>COUNTIF(F5:G57,G69)</f>
        <v>0</v>
      </c>
      <c r="H70" s="169">
        <f>COUNTIF(H7:H57,H69)</f>
        <v>0</v>
      </c>
      <c r="I70" s="168">
        <f>COUNTIF(I5:J57,I69)</f>
        <v>0</v>
      </c>
      <c r="J70" s="179">
        <f>COUNTIF(I5:J57,J69)</f>
        <v>0</v>
      </c>
      <c r="K70" s="169">
        <f>COUNTIF(K7:K57,K69)</f>
        <v>0</v>
      </c>
      <c r="L70" s="168">
        <f>COUNTIF(L5:M57,L69)</f>
        <v>0</v>
      </c>
      <c r="M70" s="176">
        <f>COUNTIF(L5:M57,M69)</f>
        <v>0</v>
      </c>
      <c r="N70" s="169">
        <f>COUNTIF(N7:N57,N69)</f>
        <v>0</v>
      </c>
      <c r="O70" s="172">
        <f>COUNTIF(O5:P57,O69)</f>
        <v>0</v>
      </c>
      <c r="P70" s="223"/>
      <c r="Q70" s="169">
        <f>COUNTIF(Q7:Q57,Q69)</f>
        <v>0</v>
      </c>
      <c r="R70" s="172">
        <f>COUNTIF(R5:S57,R69)</f>
        <v>0</v>
      </c>
      <c r="S70" s="176">
        <f>COUNTIF(R5:S57,S69)</f>
        <v>0</v>
      </c>
      <c r="T70" s="169">
        <f>COUNTIF(T7:T57,T69)</f>
        <v>0</v>
      </c>
      <c r="U70" s="172">
        <f>COUNTIF(U5:V57,U69)</f>
        <v>0</v>
      </c>
      <c r="V70" s="179">
        <f>COUNTIF(U5:V57,V69)</f>
        <v>0</v>
      </c>
      <c r="W70" s="173">
        <f>COUNTIF(W7:W57,W69)</f>
        <v>1</v>
      </c>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row>
    <row r="71" spans="1:88" s="14" customFormat="1" ht="35.25" thickTop="1" thickBot="1" x14ac:dyDescent="0.3">
      <c r="C71" s="75"/>
      <c r="D71" s="75"/>
      <c r="E71" s="16"/>
      <c r="K71" s="69"/>
      <c r="L71" s="242" t="str">
        <f>'Lisez-moi'!T40</f>
        <v>A l'aide d'un dessin d'observation</v>
      </c>
      <c r="M71" s="210" t="str">
        <f>'Lisez-moi'!X40</f>
        <v>A l'aide d'une image numérique</v>
      </c>
    </row>
    <row r="72" spans="1:88" s="14" customFormat="1" ht="16.5" thickTop="1" thickBot="1" x14ac:dyDescent="0.3">
      <c r="C72" s="75"/>
      <c r="D72" s="75"/>
      <c r="L72" s="172">
        <f>COUNTIF(L7:M57,L71)</f>
        <v>0</v>
      </c>
      <c r="M72" s="176">
        <f>COUNTIF(L7:M57,M71)</f>
        <v>0</v>
      </c>
    </row>
    <row r="73" spans="1:88" s="14" customFormat="1" ht="13.5" thickTop="1" x14ac:dyDescent="0.25">
      <c r="C73" s="75"/>
      <c r="D73" s="75"/>
    </row>
    <row r="74" spans="1:88" s="14" customFormat="1" x14ac:dyDescent="0.25">
      <c r="C74" s="75"/>
      <c r="D74" s="75"/>
    </row>
    <row r="75" spans="1:88" s="14" customFormat="1" x14ac:dyDescent="0.25">
      <c r="C75" s="75"/>
      <c r="D75" s="76" t="s">
        <v>12</v>
      </c>
    </row>
    <row r="76" spans="1:88" s="14" customFormat="1" x14ac:dyDescent="0.25">
      <c r="C76" s="75"/>
      <c r="D76" s="76" t="s">
        <v>13</v>
      </c>
    </row>
    <row r="77" spans="1:88" s="14" customFormat="1" x14ac:dyDescent="0.25">
      <c r="C77" s="75"/>
      <c r="D77" s="76" t="s">
        <v>11</v>
      </c>
    </row>
    <row r="78" spans="1:88" s="14" customFormat="1" x14ac:dyDescent="0.25">
      <c r="C78" s="75"/>
      <c r="D78" s="75"/>
    </row>
    <row r="79" spans="1:88" s="14" customFormat="1" x14ac:dyDescent="0.25">
      <c r="C79" s="75"/>
      <c r="D79" s="75"/>
    </row>
    <row r="80" spans="1:88" s="14" customFormat="1" x14ac:dyDescent="0.25">
      <c r="C80" s="75"/>
      <c r="D80" s="75"/>
    </row>
    <row r="81" spans="3:4" s="14" customFormat="1" x14ac:dyDescent="0.25">
      <c r="C81" s="75"/>
      <c r="D81" s="75"/>
    </row>
    <row r="82" spans="3:4" s="14" customFormat="1" x14ac:dyDescent="0.25">
      <c r="C82" s="75"/>
      <c r="D82" s="75"/>
    </row>
    <row r="83" spans="3:4" s="14" customFormat="1" x14ac:dyDescent="0.25">
      <c r="C83" s="75"/>
      <c r="D83" s="75"/>
    </row>
    <row r="84" spans="3:4" s="14" customFormat="1" x14ac:dyDescent="0.25">
      <c r="C84" s="75"/>
      <c r="D84" s="75"/>
    </row>
    <row r="85" spans="3:4" s="14" customFormat="1" x14ac:dyDescent="0.25">
      <c r="C85" s="75"/>
      <c r="D85" s="75"/>
    </row>
    <row r="86" spans="3:4" s="14" customFormat="1" x14ac:dyDescent="0.25">
      <c r="C86" s="75"/>
      <c r="D86" s="75"/>
    </row>
    <row r="87" spans="3:4" s="14" customFormat="1" x14ac:dyDescent="0.25">
      <c r="C87" s="75"/>
      <c r="D87" s="75"/>
    </row>
    <row r="88" spans="3:4" s="14" customFormat="1" x14ac:dyDescent="0.25">
      <c r="C88" s="75"/>
      <c r="D88" s="75"/>
    </row>
    <row r="89" spans="3:4" s="14" customFormat="1" x14ac:dyDescent="0.25">
      <c r="C89" s="75"/>
      <c r="D89" s="75"/>
    </row>
    <row r="90" spans="3:4" s="14" customFormat="1" x14ac:dyDescent="0.25">
      <c r="C90" s="75"/>
      <c r="D90" s="75"/>
    </row>
    <row r="91" spans="3:4" s="14" customFormat="1" x14ac:dyDescent="0.25">
      <c r="C91" s="75"/>
      <c r="D91" s="75"/>
    </row>
    <row r="92" spans="3:4" s="14" customFormat="1" x14ac:dyDescent="0.25">
      <c r="C92" s="75"/>
      <c r="D92" s="75"/>
    </row>
    <row r="93" spans="3:4" s="14" customFormat="1" x14ac:dyDescent="0.25">
      <c r="C93" s="75"/>
      <c r="D93" s="75"/>
    </row>
    <row r="94" spans="3:4" s="14" customFormat="1" x14ac:dyDescent="0.25">
      <c r="C94" s="75"/>
      <c r="D94" s="75"/>
    </row>
    <row r="95" spans="3:4" s="14" customFormat="1" x14ac:dyDescent="0.25">
      <c r="C95" s="75"/>
      <c r="D95" s="75"/>
    </row>
    <row r="96" spans="3:4" s="14" customFormat="1" x14ac:dyDescent="0.25">
      <c r="C96" s="75"/>
      <c r="D96" s="75"/>
    </row>
    <row r="97" spans="3:4" s="14" customFormat="1" x14ac:dyDescent="0.25">
      <c r="C97" s="75"/>
      <c r="D97" s="75"/>
    </row>
    <row r="98" spans="3:4" s="14" customFormat="1" x14ac:dyDescent="0.25">
      <c r="C98" s="75"/>
      <c r="D98" s="75"/>
    </row>
    <row r="99" spans="3:4" s="14" customFormat="1" x14ac:dyDescent="0.25">
      <c r="C99" s="75"/>
      <c r="D99" s="75"/>
    </row>
    <row r="100" spans="3:4" s="14" customFormat="1" x14ac:dyDescent="0.25">
      <c r="C100" s="75"/>
      <c r="D100" s="75"/>
    </row>
    <row r="101" spans="3:4" s="14" customFormat="1" x14ac:dyDescent="0.25">
      <c r="C101" s="75"/>
      <c r="D101" s="75"/>
    </row>
    <row r="102" spans="3:4" s="14" customFormat="1" x14ac:dyDescent="0.25">
      <c r="C102" s="75"/>
      <c r="D102" s="75"/>
    </row>
    <row r="103" spans="3:4" s="14" customFormat="1" x14ac:dyDescent="0.25">
      <c r="C103" s="75"/>
      <c r="D103" s="75"/>
    </row>
    <row r="104" spans="3:4" s="14" customFormat="1" x14ac:dyDescent="0.25">
      <c r="C104" s="75"/>
      <c r="D104" s="75"/>
    </row>
    <row r="105" spans="3:4" s="14" customFormat="1" x14ac:dyDescent="0.25">
      <c r="C105" s="75"/>
      <c r="D105" s="75"/>
    </row>
    <row r="106" spans="3:4" s="14" customFormat="1" x14ac:dyDescent="0.25">
      <c r="C106" s="75"/>
      <c r="D106" s="75"/>
    </row>
    <row r="107" spans="3:4" s="14" customFormat="1" x14ac:dyDescent="0.25">
      <c r="C107" s="75"/>
      <c r="D107" s="75"/>
    </row>
    <row r="108" spans="3:4" s="14" customFormat="1" x14ac:dyDescent="0.25">
      <c r="C108" s="75"/>
      <c r="D108" s="75"/>
    </row>
    <row r="109" spans="3:4" s="14" customFormat="1" x14ac:dyDescent="0.25">
      <c r="C109" s="75"/>
      <c r="D109" s="75"/>
    </row>
    <row r="110" spans="3:4" s="14" customFormat="1" x14ac:dyDescent="0.25">
      <c r="C110" s="75"/>
      <c r="D110" s="75"/>
    </row>
    <row r="111" spans="3:4" s="14" customFormat="1" x14ac:dyDescent="0.25">
      <c r="C111" s="75"/>
      <c r="D111" s="75"/>
    </row>
    <row r="112" spans="3:4" s="14" customFormat="1" x14ac:dyDescent="0.25">
      <c r="C112" s="75"/>
      <c r="D112" s="75"/>
    </row>
    <row r="113" spans="3:4" s="14" customFormat="1" x14ac:dyDescent="0.25">
      <c r="C113" s="75"/>
      <c r="D113" s="75"/>
    </row>
    <row r="114" spans="3:4" s="14" customFormat="1" x14ac:dyDescent="0.25">
      <c r="C114" s="75"/>
      <c r="D114" s="75"/>
    </row>
    <row r="115" spans="3:4" s="14" customFormat="1" x14ac:dyDescent="0.25">
      <c r="C115" s="75"/>
      <c r="D115" s="75"/>
    </row>
    <row r="116" spans="3:4" s="14" customFormat="1" x14ac:dyDescent="0.25">
      <c r="C116" s="75"/>
      <c r="D116" s="75"/>
    </row>
    <row r="117" spans="3:4" s="14" customFormat="1" x14ac:dyDescent="0.25">
      <c r="C117" s="75"/>
      <c r="D117" s="75"/>
    </row>
    <row r="118" spans="3:4" s="14" customFormat="1" x14ac:dyDescent="0.25">
      <c r="C118" s="75"/>
      <c r="D118" s="75"/>
    </row>
    <row r="119" spans="3:4" s="14" customFormat="1" x14ac:dyDescent="0.25">
      <c r="C119" s="75"/>
      <c r="D119" s="75"/>
    </row>
    <row r="120" spans="3:4" s="14" customFormat="1" x14ac:dyDescent="0.25">
      <c r="C120" s="75"/>
      <c r="D120" s="75"/>
    </row>
    <row r="121" spans="3:4" s="14" customFormat="1" x14ac:dyDescent="0.25">
      <c r="C121" s="75"/>
      <c r="D121" s="75"/>
    </row>
    <row r="122" spans="3:4" s="14" customFormat="1" x14ac:dyDescent="0.25">
      <c r="C122" s="75"/>
      <c r="D122" s="75"/>
    </row>
    <row r="123" spans="3:4" s="14" customFormat="1" x14ac:dyDescent="0.25">
      <c r="C123" s="75"/>
      <c r="D123" s="75"/>
    </row>
    <row r="124" spans="3:4" s="14" customFormat="1" x14ac:dyDescent="0.25">
      <c r="C124" s="75"/>
      <c r="D124" s="75"/>
    </row>
    <row r="125" spans="3:4" s="14" customFormat="1" x14ac:dyDescent="0.25">
      <c r="C125" s="75"/>
      <c r="D125" s="75"/>
    </row>
    <row r="126" spans="3:4" s="14" customFormat="1" x14ac:dyDescent="0.25">
      <c r="C126" s="75"/>
      <c r="D126" s="75"/>
    </row>
    <row r="127" spans="3:4" s="14" customFormat="1" x14ac:dyDescent="0.25">
      <c r="C127" s="75"/>
      <c r="D127" s="75"/>
    </row>
    <row r="128" spans="3:4" s="14" customFormat="1" x14ac:dyDescent="0.25">
      <c r="C128" s="75"/>
      <c r="D128" s="75"/>
    </row>
    <row r="129" spans="3:4" s="14" customFormat="1" x14ac:dyDescent="0.25">
      <c r="C129" s="75"/>
      <c r="D129" s="75"/>
    </row>
    <row r="130" spans="3:4" s="14" customFormat="1" x14ac:dyDescent="0.25">
      <c r="C130" s="75"/>
      <c r="D130" s="75"/>
    </row>
    <row r="131" spans="3:4" s="14" customFormat="1" x14ac:dyDescent="0.25">
      <c r="C131" s="75"/>
      <c r="D131" s="75"/>
    </row>
    <row r="132" spans="3:4" s="14" customFormat="1" x14ac:dyDescent="0.25">
      <c r="C132" s="75"/>
      <c r="D132" s="75"/>
    </row>
    <row r="133" spans="3:4" s="14" customFormat="1" x14ac:dyDescent="0.25">
      <c r="C133" s="75"/>
      <c r="D133" s="75"/>
    </row>
    <row r="134" spans="3:4" s="14" customFormat="1" x14ac:dyDescent="0.25">
      <c r="C134" s="75"/>
      <c r="D134" s="75"/>
    </row>
    <row r="135" spans="3:4" s="14" customFormat="1" x14ac:dyDescent="0.25">
      <c r="C135" s="75"/>
      <c r="D135" s="75"/>
    </row>
    <row r="136" spans="3:4" s="14" customFormat="1" x14ac:dyDescent="0.25">
      <c r="C136" s="75"/>
      <c r="D136" s="75"/>
    </row>
    <row r="137" spans="3:4" s="14" customFormat="1" x14ac:dyDescent="0.25">
      <c r="C137" s="75"/>
      <c r="D137" s="75"/>
    </row>
    <row r="138" spans="3:4" s="14" customFormat="1" x14ac:dyDescent="0.25">
      <c r="C138" s="75"/>
      <c r="D138" s="75"/>
    </row>
    <row r="139" spans="3:4" s="14" customFormat="1" x14ac:dyDescent="0.25">
      <c r="C139" s="75"/>
      <c r="D139" s="75"/>
    </row>
    <row r="140" spans="3:4" s="14" customFormat="1" x14ac:dyDescent="0.25">
      <c r="C140" s="75"/>
      <c r="D140" s="75"/>
    </row>
    <row r="141" spans="3:4" s="14" customFormat="1" x14ac:dyDescent="0.25">
      <c r="C141" s="75"/>
      <c r="D141" s="75"/>
    </row>
    <row r="142" spans="3:4" s="14" customFormat="1" x14ac:dyDescent="0.25">
      <c r="C142" s="75"/>
      <c r="D142" s="75"/>
    </row>
    <row r="143" spans="3:4" s="14" customFormat="1" x14ac:dyDescent="0.25">
      <c r="C143" s="75"/>
      <c r="D143" s="75"/>
    </row>
    <row r="144" spans="3:4" s="14" customFormat="1" x14ac:dyDescent="0.25">
      <c r="C144" s="75"/>
      <c r="D144" s="75"/>
    </row>
    <row r="145" spans="3:4" s="14" customFormat="1" x14ac:dyDescent="0.25">
      <c r="C145" s="75"/>
      <c r="D145" s="75"/>
    </row>
    <row r="146" spans="3:4" s="14" customFormat="1" x14ac:dyDescent="0.25">
      <c r="C146" s="75"/>
      <c r="D146" s="75"/>
    </row>
    <row r="147" spans="3:4" s="14" customFormat="1" x14ac:dyDescent="0.25">
      <c r="C147" s="75"/>
      <c r="D147" s="75"/>
    </row>
    <row r="148" spans="3:4" s="14" customFormat="1" x14ac:dyDescent="0.25">
      <c r="C148" s="75"/>
      <c r="D148" s="75"/>
    </row>
    <row r="149" spans="3:4" s="14" customFormat="1" x14ac:dyDescent="0.25">
      <c r="C149" s="75"/>
      <c r="D149" s="75"/>
    </row>
    <row r="150" spans="3:4" s="14" customFormat="1" x14ac:dyDescent="0.25">
      <c r="C150" s="75"/>
      <c r="D150" s="75"/>
    </row>
    <row r="151" spans="3:4" s="14" customFormat="1" x14ac:dyDescent="0.25">
      <c r="C151" s="75"/>
      <c r="D151" s="75"/>
    </row>
    <row r="152" spans="3:4" s="14" customFormat="1" x14ac:dyDescent="0.25">
      <c r="C152" s="75"/>
      <c r="D152" s="75"/>
    </row>
    <row r="153" spans="3:4" s="14" customFormat="1" x14ac:dyDescent="0.25">
      <c r="C153" s="75"/>
      <c r="D153" s="75"/>
    </row>
    <row r="154" spans="3:4" s="14" customFormat="1" x14ac:dyDescent="0.25">
      <c r="C154" s="75"/>
      <c r="D154" s="75"/>
    </row>
    <row r="155" spans="3:4" s="14" customFormat="1" x14ac:dyDescent="0.25">
      <c r="C155" s="75"/>
      <c r="D155" s="75"/>
    </row>
    <row r="156" spans="3:4" s="14" customFormat="1" x14ac:dyDescent="0.25">
      <c r="C156" s="75"/>
      <c r="D156" s="75"/>
    </row>
    <row r="157" spans="3:4" s="14" customFormat="1" x14ac:dyDescent="0.25">
      <c r="C157" s="75"/>
      <c r="D157" s="75"/>
    </row>
    <row r="158" spans="3:4" s="14" customFormat="1" x14ac:dyDescent="0.25">
      <c r="C158" s="75"/>
      <c r="D158" s="75"/>
    </row>
    <row r="159" spans="3:4" s="14" customFormat="1" x14ac:dyDescent="0.25">
      <c r="C159" s="75"/>
      <c r="D159" s="75"/>
    </row>
    <row r="160" spans="3:4" s="14" customFormat="1" x14ac:dyDescent="0.25">
      <c r="C160" s="75"/>
      <c r="D160" s="75"/>
    </row>
    <row r="161" spans="3:4" s="14" customFormat="1" x14ac:dyDescent="0.25">
      <c r="C161" s="75"/>
      <c r="D161" s="75"/>
    </row>
    <row r="162" spans="3:4" s="14" customFormat="1" x14ac:dyDescent="0.25">
      <c r="C162" s="75"/>
      <c r="D162" s="75"/>
    </row>
    <row r="163" spans="3:4" s="14" customFormat="1" x14ac:dyDescent="0.25">
      <c r="C163" s="75"/>
      <c r="D163" s="75"/>
    </row>
    <row r="164" spans="3:4" s="14" customFormat="1" x14ac:dyDescent="0.25">
      <c r="C164" s="75"/>
      <c r="D164" s="75"/>
    </row>
    <row r="165" spans="3:4" s="14" customFormat="1" x14ac:dyDescent="0.25">
      <c r="C165" s="75"/>
      <c r="D165" s="75"/>
    </row>
    <row r="166" spans="3:4" s="14" customFormat="1" x14ac:dyDescent="0.25">
      <c r="C166" s="75"/>
      <c r="D166" s="75"/>
    </row>
    <row r="167" spans="3:4" s="14" customFormat="1" x14ac:dyDescent="0.25">
      <c r="C167" s="75"/>
      <c r="D167" s="75"/>
    </row>
    <row r="168" spans="3:4" s="14" customFormat="1" x14ac:dyDescent="0.25">
      <c r="C168" s="75"/>
      <c r="D168" s="75"/>
    </row>
    <row r="169" spans="3:4" s="14" customFormat="1" x14ac:dyDescent="0.25">
      <c r="C169" s="75"/>
      <c r="D169" s="75"/>
    </row>
    <row r="170" spans="3:4" s="14" customFormat="1" x14ac:dyDescent="0.25">
      <c r="C170" s="75"/>
      <c r="D170" s="75"/>
    </row>
    <row r="171" spans="3:4" s="14" customFormat="1" x14ac:dyDescent="0.25">
      <c r="C171" s="75"/>
      <c r="D171" s="75"/>
    </row>
    <row r="172" spans="3:4" s="14" customFormat="1" x14ac:dyDescent="0.25">
      <c r="C172" s="75"/>
      <c r="D172" s="75"/>
    </row>
    <row r="173" spans="3:4" s="14" customFormat="1" x14ac:dyDescent="0.25">
      <c r="C173" s="75"/>
      <c r="D173" s="75"/>
    </row>
    <row r="174" spans="3:4" s="14" customFormat="1" x14ac:dyDescent="0.25">
      <c r="C174" s="75"/>
      <c r="D174" s="75"/>
    </row>
    <row r="175" spans="3:4" s="14" customFormat="1" x14ac:dyDescent="0.25">
      <c r="C175" s="75"/>
      <c r="D175" s="75"/>
    </row>
    <row r="176" spans="3:4" s="14" customFormat="1" x14ac:dyDescent="0.25">
      <c r="C176" s="75"/>
      <c r="D176" s="75"/>
    </row>
    <row r="177" spans="3:4" s="14" customFormat="1" x14ac:dyDescent="0.25">
      <c r="C177" s="75"/>
      <c r="D177" s="75"/>
    </row>
    <row r="178" spans="3:4" s="14" customFormat="1" x14ac:dyDescent="0.25">
      <c r="C178" s="75"/>
      <c r="D178" s="75"/>
    </row>
    <row r="179" spans="3:4" s="14" customFormat="1" x14ac:dyDescent="0.25">
      <c r="C179" s="75"/>
      <c r="D179" s="75"/>
    </row>
    <row r="180" spans="3:4" s="14" customFormat="1" x14ac:dyDescent="0.25">
      <c r="C180" s="75"/>
      <c r="D180" s="75"/>
    </row>
    <row r="181" spans="3:4" s="14" customFormat="1" x14ac:dyDescent="0.25">
      <c r="C181" s="75"/>
      <c r="D181" s="75"/>
    </row>
    <row r="182" spans="3:4" s="14" customFormat="1" x14ac:dyDescent="0.25">
      <c r="C182" s="75"/>
      <c r="D182" s="75"/>
    </row>
    <row r="183" spans="3:4" s="14" customFormat="1" x14ac:dyDescent="0.25">
      <c r="C183" s="75"/>
      <c r="D183" s="75"/>
    </row>
    <row r="184" spans="3:4" s="14" customFormat="1" x14ac:dyDescent="0.25">
      <c r="C184" s="75"/>
      <c r="D184" s="75"/>
    </row>
    <row r="185" spans="3:4" s="14" customFormat="1" x14ac:dyDescent="0.25">
      <c r="C185" s="75"/>
      <c r="D185" s="75"/>
    </row>
    <row r="186" spans="3:4" s="14" customFormat="1" x14ac:dyDescent="0.25">
      <c r="C186" s="75"/>
      <c r="D186" s="75"/>
    </row>
    <row r="187" spans="3:4" s="14" customFormat="1" x14ac:dyDescent="0.25">
      <c r="C187" s="75"/>
      <c r="D187" s="75"/>
    </row>
    <row r="188" spans="3:4" s="14" customFormat="1" x14ac:dyDescent="0.25">
      <c r="C188" s="75"/>
      <c r="D188" s="75"/>
    </row>
    <row r="189" spans="3:4" s="14" customFormat="1" x14ac:dyDescent="0.25">
      <c r="C189" s="75"/>
      <c r="D189" s="75"/>
    </row>
    <row r="190" spans="3:4" s="14" customFormat="1" x14ac:dyDescent="0.25">
      <c r="C190" s="75"/>
      <c r="D190" s="75"/>
    </row>
    <row r="191" spans="3:4" s="14" customFormat="1" x14ac:dyDescent="0.25">
      <c r="C191" s="75"/>
      <c r="D191" s="75"/>
    </row>
    <row r="192" spans="3:4" s="14" customFormat="1" x14ac:dyDescent="0.25">
      <c r="C192" s="75"/>
      <c r="D192" s="75"/>
    </row>
    <row r="193" spans="3:4" s="14" customFormat="1" x14ac:dyDescent="0.25">
      <c r="C193" s="75"/>
      <c r="D193" s="75"/>
    </row>
    <row r="194" spans="3:4" s="14" customFormat="1" x14ac:dyDescent="0.25">
      <c r="C194" s="75"/>
      <c r="D194" s="75"/>
    </row>
    <row r="195" spans="3:4" s="14" customFormat="1" x14ac:dyDescent="0.25">
      <c r="C195" s="75"/>
      <c r="D195" s="75"/>
    </row>
    <row r="196" spans="3:4" s="14" customFormat="1" x14ac:dyDescent="0.25">
      <c r="C196" s="75"/>
      <c r="D196" s="75"/>
    </row>
    <row r="197" spans="3:4" s="14" customFormat="1" x14ac:dyDescent="0.25">
      <c r="C197" s="75"/>
      <c r="D197" s="75"/>
    </row>
    <row r="198" spans="3:4" s="14" customFormat="1" x14ac:dyDescent="0.25">
      <c r="C198" s="75"/>
      <c r="D198" s="75"/>
    </row>
    <row r="199" spans="3:4" s="14" customFormat="1" x14ac:dyDescent="0.25">
      <c r="C199" s="75"/>
      <c r="D199" s="75"/>
    </row>
    <row r="200" spans="3:4" s="14" customFormat="1" x14ac:dyDescent="0.25">
      <c r="C200" s="75"/>
      <c r="D200" s="75"/>
    </row>
    <row r="201" spans="3:4" s="14" customFormat="1" x14ac:dyDescent="0.25">
      <c r="C201" s="75"/>
      <c r="D201" s="75"/>
    </row>
    <row r="202" spans="3:4" s="14" customFormat="1" x14ac:dyDescent="0.25">
      <c r="C202" s="75"/>
      <c r="D202" s="75"/>
    </row>
    <row r="203" spans="3:4" s="14" customFormat="1" x14ac:dyDescent="0.25">
      <c r="C203" s="75"/>
      <c r="D203" s="75"/>
    </row>
    <row r="204" spans="3:4" s="14" customFormat="1" x14ac:dyDescent="0.25">
      <c r="C204" s="75"/>
      <c r="D204" s="75"/>
    </row>
    <row r="205" spans="3:4" s="14" customFormat="1" x14ac:dyDescent="0.25">
      <c r="C205" s="75"/>
      <c r="D205" s="75"/>
    </row>
    <row r="206" spans="3:4" s="14" customFormat="1" x14ac:dyDescent="0.25">
      <c r="C206" s="75"/>
      <c r="D206" s="75"/>
    </row>
    <row r="207" spans="3:4" s="14" customFormat="1" x14ac:dyDescent="0.25">
      <c r="C207" s="75"/>
      <c r="D207" s="75"/>
    </row>
    <row r="208" spans="3:4" s="14" customFormat="1" x14ac:dyDescent="0.25">
      <c r="C208" s="75"/>
      <c r="D208" s="75"/>
    </row>
    <row r="209" spans="3:20" s="14" customFormat="1" x14ac:dyDescent="0.25">
      <c r="C209" s="75"/>
      <c r="D209" s="75"/>
    </row>
    <row r="210" spans="3:20" s="14" customFormat="1" x14ac:dyDescent="0.25">
      <c r="C210" s="75"/>
      <c r="D210" s="75"/>
    </row>
    <row r="211" spans="3:20" s="14" customFormat="1" x14ac:dyDescent="0.25">
      <c r="C211" s="75"/>
      <c r="D211" s="75"/>
    </row>
    <row r="212" spans="3:20" s="14" customFormat="1" x14ac:dyDescent="0.25">
      <c r="C212" s="75"/>
      <c r="D212" s="75"/>
    </row>
    <row r="213" spans="3:20" s="14" customFormat="1" x14ac:dyDescent="0.25">
      <c r="C213" s="75"/>
      <c r="D213" s="75"/>
    </row>
    <row r="214" spans="3:20" s="14" customFormat="1" x14ac:dyDescent="0.25">
      <c r="C214" s="75"/>
      <c r="D214" s="75"/>
    </row>
    <row r="215" spans="3:20" s="14" customFormat="1" x14ac:dyDescent="0.25">
      <c r="C215" s="75"/>
      <c r="D215" s="75"/>
      <c r="R215" s="77"/>
      <c r="S215" s="77"/>
      <c r="T215" s="77"/>
    </row>
    <row r="216" spans="3:20" s="14" customFormat="1" x14ac:dyDescent="0.25">
      <c r="C216" s="75"/>
      <c r="D216" s="75"/>
      <c r="R216" s="77"/>
      <c r="S216" s="77"/>
      <c r="T216" s="77"/>
    </row>
    <row r="217" spans="3:20" s="77" customFormat="1" ht="12" x14ac:dyDescent="0.25">
      <c r="C217" s="78"/>
      <c r="D217" s="78"/>
    </row>
    <row r="218" spans="3:20" s="77" customFormat="1" ht="12" x14ac:dyDescent="0.25">
      <c r="C218" s="78"/>
      <c r="D218" s="78"/>
    </row>
    <row r="219" spans="3:20" s="77" customFormat="1" ht="12" x14ac:dyDescent="0.25">
      <c r="C219" s="78"/>
      <c r="D219" s="78"/>
    </row>
    <row r="220" spans="3:20" s="77" customFormat="1" ht="12" x14ac:dyDescent="0.25">
      <c r="C220" s="78"/>
      <c r="D220" s="78"/>
    </row>
    <row r="221" spans="3:20" s="77" customFormat="1" ht="12" x14ac:dyDescent="0.25">
      <c r="C221" s="78"/>
      <c r="D221" s="78"/>
    </row>
    <row r="222" spans="3:20" s="77" customFormat="1" ht="12" x14ac:dyDescent="0.25">
      <c r="C222" s="78"/>
      <c r="D222" s="78"/>
    </row>
    <row r="223" spans="3:20" s="77" customFormat="1" ht="12" x14ac:dyDescent="0.25">
      <c r="C223" s="78"/>
      <c r="D223" s="78"/>
    </row>
    <row r="224" spans="3:20" s="77" customFormat="1" ht="12" x14ac:dyDescent="0.25">
      <c r="C224" s="78"/>
      <c r="D224" s="78"/>
    </row>
    <row r="225" spans="3:20" s="77" customFormat="1" ht="12" x14ac:dyDescent="0.25">
      <c r="C225" s="78"/>
      <c r="D225" s="78"/>
    </row>
    <row r="226" spans="3:20" s="77" customFormat="1" ht="12" x14ac:dyDescent="0.25">
      <c r="C226" s="78"/>
      <c r="D226" s="78"/>
    </row>
    <row r="227" spans="3:20" s="77" customFormat="1" ht="12" x14ac:dyDescent="0.25">
      <c r="C227" s="78"/>
      <c r="D227" s="78"/>
    </row>
    <row r="228" spans="3:20" s="77" customFormat="1" ht="12" x14ac:dyDescent="0.25">
      <c r="C228" s="78"/>
      <c r="D228" s="78"/>
    </row>
    <row r="229" spans="3:20" s="77" customFormat="1" ht="12" x14ac:dyDescent="0.25">
      <c r="C229" s="78"/>
      <c r="D229" s="78"/>
    </row>
    <row r="230" spans="3:20" s="77" customFormat="1" ht="12" x14ac:dyDescent="0.25">
      <c r="C230" s="78"/>
      <c r="D230" s="78"/>
    </row>
    <row r="231" spans="3:20" s="77" customFormat="1" ht="12" x14ac:dyDescent="0.25">
      <c r="C231" s="78"/>
      <c r="D231" s="78"/>
    </row>
    <row r="232" spans="3:20" s="77" customFormat="1" x14ac:dyDescent="0.25">
      <c r="C232" s="78"/>
      <c r="D232" s="78"/>
      <c r="R232" s="14"/>
      <c r="S232" s="14"/>
      <c r="T232" s="14"/>
    </row>
    <row r="233" spans="3:20" s="77" customFormat="1" x14ac:dyDescent="0.25">
      <c r="C233" s="78"/>
      <c r="D233" s="78"/>
      <c r="R233" s="14"/>
      <c r="S233" s="14"/>
      <c r="T233" s="14"/>
    </row>
  </sheetData>
  <sheetProtection password="81FE" sheet="1" objects="1" scenarios="1" selectLockedCells="1"/>
  <mergeCells count="49">
    <mergeCell ref="U62:V62"/>
    <mergeCell ref="F63:G63"/>
    <mergeCell ref="I63:J63"/>
    <mergeCell ref="L63:M63"/>
    <mergeCell ref="O63:P63"/>
    <mergeCell ref="R63:S63"/>
    <mergeCell ref="U63:V63"/>
    <mergeCell ref="F62:G62"/>
    <mergeCell ref="I62:J62"/>
    <mergeCell ref="L62:M62"/>
    <mergeCell ref="O62:P62"/>
    <mergeCell ref="R62:S62"/>
    <mergeCell ref="R61:T61"/>
    <mergeCell ref="U61:W61"/>
    <mergeCell ref="C12:E13"/>
    <mergeCell ref="C14:C23"/>
    <mergeCell ref="C24:E25"/>
    <mergeCell ref="C26:C33"/>
    <mergeCell ref="C34:E35"/>
    <mergeCell ref="C36:C40"/>
    <mergeCell ref="C41:E42"/>
    <mergeCell ref="C43:C48"/>
    <mergeCell ref="C49:E50"/>
    <mergeCell ref="C51:C57"/>
    <mergeCell ref="O61:Q61"/>
    <mergeCell ref="B61:E70"/>
    <mergeCell ref="F61:H61"/>
    <mergeCell ref="I61:K61"/>
    <mergeCell ref="U4:V4"/>
    <mergeCell ref="C3:E3"/>
    <mergeCell ref="B4:B6"/>
    <mergeCell ref="I4:J4"/>
    <mergeCell ref="L4:M4"/>
    <mergeCell ref="O4:P4"/>
    <mergeCell ref="R4:S4"/>
    <mergeCell ref="I3:K3"/>
    <mergeCell ref="L3:N3"/>
    <mergeCell ref="O3:Q3"/>
    <mergeCell ref="R3:T3"/>
    <mergeCell ref="U3:W3"/>
    <mergeCell ref="H1:I1"/>
    <mergeCell ref="F1:G1"/>
    <mergeCell ref="D1:E1"/>
    <mergeCell ref="L61:N61"/>
    <mergeCell ref="D4:E4"/>
    <mergeCell ref="C5:E6"/>
    <mergeCell ref="F3:H3"/>
    <mergeCell ref="F4:G4"/>
    <mergeCell ref="C7:C11"/>
  </mergeCells>
  <conditionalFormatting sqref="H7:H11 K7:K11 N7:N11 Q7:Q11 T7:T11 W7:X8 W9:W11">
    <cfRule type="cellIs" dxfId="74" priority="71" operator="equal">
      <formula>"EF"</formula>
    </cfRule>
  </conditionalFormatting>
  <conditionalFormatting sqref="H7:H11 K7:K11 N7:N11 Q7:Q11 T7:T11 W7:W11">
    <cfRule type="cellIs" dxfId="73" priority="70" operator="equal">
      <formula>"ES"</formula>
    </cfRule>
    <cfRule type="cellIs" dxfId="72" priority="72" operator="equal">
      <formula>"ED"</formula>
    </cfRule>
  </conditionalFormatting>
  <conditionalFormatting sqref="H14:H23 K14:K23 N14:N23 Q14:Q23 T14:T23 W14:X15 W16:W23">
    <cfRule type="cellIs" dxfId="71" priority="68" operator="equal">
      <formula>"EF"</formula>
    </cfRule>
  </conditionalFormatting>
  <conditionalFormatting sqref="H14:H23 K14:K23 N14:N23 Q14:Q23 T14:T23 W14:W23">
    <cfRule type="cellIs" dxfId="70" priority="67" operator="equal">
      <formula>"ES"</formula>
    </cfRule>
    <cfRule type="cellIs" dxfId="69" priority="69" operator="equal">
      <formula>"ED"</formula>
    </cfRule>
  </conditionalFormatting>
  <conditionalFormatting sqref="H26:H33 K26:K33 N26:N33 Q26:Q33 T26:T33 W26:X27 W28:W33">
    <cfRule type="cellIs" dxfId="68" priority="65" operator="equal">
      <formula>"EF"</formula>
    </cfRule>
  </conditionalFormatting>
  <conditionalFormatting sqref="H26:H33 K26:K33 N26:N33 Q26:Q33 T26:T33 W26:W33">
    <cfRule type="cellIs" dxfId="67" priority="64" operator="equal">
      <formula>"ES"</formula>
    </cfRule>
    <cfRule type="cellIs" dxfId="66" priority="66" operator="equal">
      <formula>"ED"</formula>
    </cfRule>
  </conditionalFormatting>
  <conditionalFormatting sqref="H36:H40 K36:K40 N36:N40 Q36:Q40 T36:T40 W36:X37 W38:W40">
    <cfRule type="cellIs" dxfId="65" priority="62" operator="equal">
      <formula>"EF"</formula>
    </cfRule>
  </conditionalFormatting>
  <conditionalFormatting sqref="H36:H40 K36:K40 N36:N40 Q36:Q40 T36:T40 W36:W40">
    <cfRule type="cellIs" dxfId="64" priority="61" operator="equal">
      <formula>"ES"</formula>
    </cfRule>
    <cfRule type="cellIs" dxfId="63" priority="63" operator="equal">
      <formula>"ED"</formula>
    </cfRule>
  </conditionalFormatting>
  <conditionalFormatting sqref="H43:H48 K43:K48 N43:N48 Q43:Q48 T43:T48 W43:X44 W45:W48">
    <cfRule type="cellIs" dxfId="62" priority="59" operator="equal">
      <formula>"EF"</formula>
    </cfRule>
  </conditionalFormatting>
  <conditionalFormatting sqref="H43:H48 K43:K48 N43:N48 Q43:Q48 T43:T48 W43:W48">
    <cfRule type="cellIs" dxfId="61" priority="58" operator="equal">
      <formula>"ES"</formula>
    </cfRule>
    <cfRule type="cellIs" dxfId="60" priority="60" operator="equal">
      <formula>"ED"</formula>
    </cfRule>
  </conditionalFormatting>
  <conditionalFormatting sqref="H51:H57 K51:K57 N51:N57 Q51:Q57 T51:T57 W51:X52 W53:W57">
    <cfRule type="cellIs" dxfId="59" priority="56" operator="equal">
      <formula>"EF"</formula>
    </cfRule>
  </conditionalFormatting>
  <conditionalFormatting sqref="H51:H57 K51:K57 N51:N57 Q51:Q57 T51:T57 W51:W57">
    <cfRule type="cellIs" dxfId="58" priority="55" operator="equal">
      <formula>"ES"</formula>
    </cfRule>
    <cfRule type="cellIs" dxfId="57" priority="57" operator="equal">
      <formula>"ED"</formula>
    </cfRule>
  </conditionalFormatting>
  <dataValidations count="3">
    <dataValidation type="list" allowBlank="1" showInputMessage="1" showErrorMessage="1" sqref="D7:D11 D14:D23 D36:D40 D26:D33 D43:D48 D51:D57">
      <formula1>$D$75:$D$77</formula1>
    </dataValidation>
    <dataValidation showInputMessage="1" showErrorMessage="1" error="Veuillez choisir un élément de la liste du menu déroulant" sqref="K5:K6 N5:N6 Q5:W6 K12:K13 N12:N13 Q12:W13 K24:K25 N24:N25 Q24:W25 K34:K35 N34:N35 Q34:W35 K41:K42 N41:N42 Q41:W42 K49:K50 N49:N50 Q49:W50"/>
    <dataValidation type="list" allowBlank="1" showInputMessage="1" showErrorMessage="1" sqref="D1:E1">
      <formula1>"0,1,2,3,4,5,6,7,8,9,10,11,12,13,14,15,16,17,18,19,20,21,22,23,24,25,26,27,28,29,30,31,32,33,34,35,36,37,38,39,40,41,42,43,44,45,46,47,48"</formula1>
    </dataValidation>
  </dataValidations>
  <printOptions horizontalCentered="1" verticalCentered="1"/>
  <pageMargins left="0.15748031496062992" right="0.15748031496062992" top="0.11811023622047245" bottom="0.11811023622047245" header="0.11811023622047245" footer="0.11811023622047245"/>
  <pageSetup paperSize="9" scale="4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37" id="{873D7B6C-9074-4A24-BFCC-07D3544F80BE}">
            <x14:iconSet iconSet="3Symbols2">
              <x14:cfvo type="percent">
                <xm:f>0</xm:f>
              </x14:cfvo>
              <x14:cfvo type="num">
                <xm:f>0</xm:f>
              </x14:cfvo>
              <x14:cfvo type="num">
                <xm:f>'Objectifs d''équipe'!$C$14</xm:f>
              </x14:cfvo>
            </x14:iconSet>
          </x14:cfRule>
          <xm:sqref>F66</xm:sqref>
        </x14:conditionalFormatting>
        <x14:conditionalFormatting xmlns:xm="http://schemas.microsoft.com/office/excel/2006/main">
          <x14:cfRule type="iconSet" priority="36" id="{22CA86F6-C2A3-4C61-8948-9418ADD02F72}">
            <x14:iconSet iconSet="3Symbols2">
              <x14:cfvo type="percent">
                <xm:f>0</xm:f>
              </x14:cfvo>
              <x14:cfvo type="num">
                <xm:f>0</xm:f>
              </x14:cfvo>
              <x14:cfvo type="num">
                <xm:f>'Objectifs d''équipe'!$D$14</xm:f>
              </x14:cfvo>
            </x14:iconSet>
          </x14:cfRule>
          <xm:sqref>F68</xm:sqref>
        </x14:conditionalFormatting>
        <x14:conditionalFormatting xmlns:xm="http://schemas.microsoft.com/office/excel/2006/main">
          <x14:cfRule type="iconSet" priority="35" id="{BEE58748-0025-4427-B0A4-E34E057990A1}">
            <x14:iconSet iconSet="3Symbols2">
              <x14:cfvo type="percent">
                <xm:f>0</xm:f>
              </x14:cfvo>
              <x14:cfvo type="num">
                <xm:f>0</xm:f>
              </x14:cfvo>
              <x14:cfvo type="num">
                <xm:f>'Objectifs d''équipe'!$E$14</xm:f>
              </x14:cfvo>
            </x14:iconSet>
          </x14:cfRule>
          <xm:sqref>F70</xm:sqref>
        </x14:conditionalFormatting>
        <x14:conditionalFormatting xmlns:xm="http://schemas.microsoft.com/office/excel/2006/main">
          <x14:cfRule type="iconSet" priority="34" id="{0457EDF2-98B7-453F-BBCA-DD8671BB880D}">
            <x14:iconSet iconSet="3Symbols2">
              <x14:cfvo type="percent">
                <xm:f>0</xm:f>
              </x14:cfvo>
              <x14:cfvo type="num">
                <xm:f>0</xm:f>
              </x14:cfvo>
              <x14:cfvo type="num">
                <xm:f>'Objectifs d''équipe'!$F$14</xm:f>
              </x14:cfvo>
            </x14:iconSet>
          </x14:cfRule>
          <xm:sqref>G66</xm:sqref>
        </x14:conditionalFormatting>
        <x14:conditionalFormatting xmlns:xm="http://schemas.microsoft.com/office/excel/2006/main">
          <x14:cfRule type="iconSet" priority="33" id="{84681A27-D602-4CE9-B5B4-5ECBAA77E0A6}">
            <x14:iconSet iconSet="3Symbols2">
              <x14:cfvo type="percent">
                <xm:f>0</xm:f>
              </x14:cfvo>
              <x14:cfvo type="num">
                <xm:f>0</xm:f>
              </x14:cfvo>
              <x14:cfvo type="num">
                <xm:f>'Objectifs d''équipe'!$G$14</xm:f>
              </x14:cfvo>
            </x14:iconSet>
          </x14:cfRule>
          <xm:sqref>G68</xm:sqref>
        </x14:conditionalFormatting>
        <x14:conditionalFormatting xmlns:xm="http://schemas.microsoft.com/office/excel/2006/main">
          <x14:cfRule type="iconSet" priority="32" id="{3B0474E1-255A-4E6E-9482-F429EAA283ED}">
            <x14:iconSet iconSet="3Symbols2">
              <x14:cfvo type="percent">
                <xm:f>0</xm:f>
              </x14:cfvo>
              <x14:cfvo type="num">
                <xm:f>0</xm:f>
              </x14:cfvo>
              <x14:cfvo type="num">
                <xm:f>'Objectifs d''équipe'!$H$14</xm:f>
              </x14:cfvo>
            </x14:iconSet>
          </x14:cfRule>
          <xm:sqref>G70</xm:sqref>
        </x14:conditionalFormatting>
        <x14:conditionalFormatting xmlns:xm="http://schemas.microsoft.com/office/excel/2006/main">
          <x14:cfRule type="iconSet" priority="31" id="{EABD7616-A0D0-4962-B31F-3F4B27850D17}">
            <x14:iconSet iconSet="3Symbols2">
              <x14:cfvo type="percent">
                <xm:f>0</xm:f>
              </x14:cfvo>
              <x14:cfvo type="num">
                <xm:f>0</xm:f>
              </x14:cfvo>
              <x14:cfvo type="num">
                <xm:f>'Objectifs d''équipe'!$I$14</xm:f>
              </x14:cfvo>
            </x14:iconSet>
          </x14:cfRule>
          <xm:sqref>I66</xm:sqref>
        </x14:conditionalFormatting>
        <x14:conditionalFormatting xmlns:xm="http://schemas.microsoft.com/office/excel/2006/main">
          <x14:cfRule type="iconSet" priority="30" id="{E591A2AE-5684-4E23-8B05-7C77BF066AA6}">
            <x14:iconSet iconSet="3Symbols2">
              <x14:cfvo type="percent">
                <xm:f>0</xm:f>
              </x14:cfvo>
              <x14:cfvo type="num">
                <xm:f>0</xm:f>
              </x14:cfvo>
              <x14:cfvo type="num">
                <xm:f>'Objectifs d''équipe'!$J$14</xm:f>
              </x14:cfvo>
            </x14:iconSet>
          </x14:cfRule>
          <xm:sqref>I68</xm:sqref>
        </x14:conditionalFormatting>
        <x14:conditionalFormatting xmlns:xm="http://schemas.microsoft.com/office/excel/2006/main">
          <x14:cfRule type="iconSet" priority="29" id="{55006BD2-8746-445C-9665-E4406D018555}">
            <x14:iconSet iconSet="3Symbols2">
              <x14:cfvo type="percent">
                <xm:f>0</xm:f>
              </x14:cfvo>
              <x14:cfvo type="num">
                <xm:f>0</xm:f>
              </x14:cfvo>
              <x14:cfvo type="num">
                <xm:f>'Objectifs d''équipe'!$K$14</xm:f>
              </x14:cfvo>
            </x14:iconSet>
          </x14:cfRule>
          <xm:sqref>I70</xm:sqref>
        </x14:conditionalFormatting>
        <x14:conditionalFormatting xmlns:xm="http://schemas.microsoft.com/office/excel/2006/main">
          <x14:cfRule type="iconSet" priority="28" id="{DEEE3556-FFD0-4F64-807B-0A4770EF932A}">
            <x14:iconSet iconSet="3Symbols2">
              <x14:cfvo type="percent">
                <xm:f>0</xm:f>
              </x14:cfvo>
              <x14:cfvo type="num">
                <xm:f>0</xm:f>
              </x14:cfvo>
              <x14:cfvo type="num">
                <xm:f>'Objectifs d''équipe'!$L$14</xm:f>
              </x14:cfvo>
            </x14:iconSet>
          </x14:cfRule>
          <xm:sqref>J66</xm:sqref>
        </x14:conditionalFormatting>
        <x14:conditionalFormatting xmlns:xm="http://schemas.microsoft.com/office/excel/2006/main">
          <x14:cfRule type="iconSet" priority="27" id="{F510C089-F1DF-4788-A574-FF2DD9C9CD78}">
            <x14:iconSet iconSet="3Symbols2">
              <x14:cfvo type="percent">
                <xm:f>0</xm:f>
              </x14:cfvo>
              <x14:cfvo type="num">
                <xm:f>0</xm:f>
              </x14:cfvo>
              <x14:cfvo type="num">
                <xm:f>'Objectifs d''équipe'!$M$14</xm:f>
              </x14:cfvo>
            </x14:iconSet>
          </x14:cfRule>
          <xm:sqref>J68</xm:sqref>
        </x14:conditionalFormatting>
        <x14:conditionalFormatting xmlns:xm="http://schemas.microsoft.com/office/excel/2006/main">
          <x14:cfRule type="iconSet" priority="26" id="{850EB47D-CDC1-4367-9CEF-9A63AEA4B87F}">
            <x14:iconSet iconSet="3Symbols2">
              <x14:cfvo type="percent">
                <xm:f>0</xm:f>
              </x14:cfvo>
              <x14:cfvo type="num">
                <xm:f>0</xm:f>
              </x14:cfvo>
              <x14:cfvo type="num">
                <xm:f>'Objectifs d''équipe'!$N$14</xm:f>
              </x14:cfvo>
            </x14:iconSet>
          </x14:cfRule>
          <xm:sqref>J70</xm:sqref>
        </x14:conditionalFormatting>
        <x14:conditionalFormatting xmlns:xm="http://schemas.microsoft.com/office/excel/2006/main">
          <x14:cfRule type="iconSet" priority="25" id="{5F61DFAD-DF79-4209-93BF-3EDDF2E72C5B}">
            <x14:iconSet iconSet="3Symbols2">
              <x14:cfvo type="percent">
                <xm:f>0</xm:f>
              </x14:cfvo>
              <x14:cfvo type="num">
                <xm:f>0</xm:f>
              </x14:cfvo>
              <x14:cfvo type="num">
                <xm:f>'Objectifs d''équipe'!$O$14</xm:f>
              </x14:cfvo>
            </x14:iconSet>
          </x14:cfRule>
          <xm:sqref>L66</xm:sqref>
        </x14:conditionalFormatting>
        <x14:conditionalFormatting xmlns:xm="http://schemas.microsoft.com/office/excel/2006/main">
          <x14:cfRule type="iconSet" priority="24" id="{D89E6A84-52C0-436A-9870-63625E9CBEB1}">
            <x14:iconSet iconSet="3Symbols2">
              <x14:cfvo type="percent">
                <xm:f>0</xm:f>
              </x14:cfvo>
              <x14:cfvo type="num">
                <xm:f>0</xm:f>
              </x14:cfvo>
              <x14:cfvo type="num">
                <xm:f>'Objectifs d''équipe'!$P$14</xm:f>
              </x14:cfvo>
            </x14:iconSet>
          </x14:cfRule>
          <xm:sqref>L68</xm:sqref>
        </x14:conditionalFormatting>
        <x14:conditionalFormatting xmlns:xm="http://schemas.microsoft.com/office/excel/2006/main">
          <x14:cfRule type="iconSet" priority="23" id="{99A65888-53C8-4234-817E-B820B85EBC6F}">
            <x14:iconSet iconSet="3Symbols2">
              <x14:cfvo type="percent">
                <xm:f>0</xm:f>
              </x14:cfvo>
              <x14:cfvo type="num">
                <xm:f>0</xm:f>
              </x14:cfvo>
              <x14:cfvo type="num">
                <xm:f>'Objectifs d''équipe'!$Q$14</xm:f>
              </x14:cfvo>
            </x14:iconSet>
          </x14:cfRule>
          <xm:sqref>L70</xm:sqref>
        </x14:conditionalFormatting>
        <x14:conditionalFormatting xmlns:xm="http://schemas.microsoft.com/office/excel/2006/main">
          <x14:cfRule type="iconSet" priority="22" id="{66E4D8FF-BF05-4ABE-83E9-EAD554544250}">
            <x14:iconSet iconSet="3Symbols2">
              <x14:cfvo type="percent">
                <xm:f>0</xm:f>
              </x14:cfvo>
              <x14:cfvo type="num">
                <xm:f>0</xm:f>
              </x14:cfvo>
              <x14:cfvo type="num">
                <xm:f>'Objectifs d''équipe'!$R$14</xm:f>
              </x14:cfvo>
            </x14:iconSet>
          </x14:cfRule>
          <xm:sqref>L72</xm:sqref>
        </x14:conditionalFormatting>
        <x14:conditionalFormatting xmlns:xm="http://schemas.microsoft.com/office/excel/2006/main">
          <x14:cfRule type="iconSet" priority="21" id="{EB6FA218-4E54-46BF-83CD-D112FC9BD7E8}">
            <x14:iconSet iconSet="3Symbols2">
              <x14:cfvo type="percent">
                <xm:f>0</xm:f>
              </x14:cfvo>
              <x14:cfvo type="num">
                <xm:f>0</xm:f>
              </x14:cfvo>
              <x14:cfvo type="num">
                <xm:f>'Objectifs d''équipe'!$S$14</xm:f>
              </x14:cfvo>
            </x14:iconSet>
          </x14:cfRule>
          <xm:sqref>M66</xm:sqref>
        </x14:conditionalFormatting>
        <x14:conditionalFormatting xmlns:xm="http://schemas.microsoft.com/office/excel/2006/main">
          <x14:cfRule type="iconSet" priority="20" id="{4C45BED6-971D-499A-ABEA-1B0ED9E4F8DF}">
            <x14:iconSet iconSet="3Symbols2">
              <x14:cfvo type="percent">
                <xm:f>0</xm:f>
              </x14:cfvo>
              <x14:cfvo type="num">
                <xm:f>0</xm:f>
              </x14:cfvo>
              <x14:cfvo type="num">
                <xm:f>'Objectifs d''équipe'!$T$14</xm:f>
              </x14:cfvo>
            </x14:iconSet>
          </x14:cfRule>
          <xm:sqref>M68</xm:sqref>
        </x14:conditionalFormatting>
        <x14:conditionalFormatting xmlns:xm="http://schemas.microsoft.com/office/excel/2006/main">
          <x14:cfRule type="iconSet" priority="19" id="{F2F90BB2-0C15-489B-A455-B1F88E835341}">
            <x14:iconSet iconSet="3Symbols2">
              <x14:cfvo type="percent">
                <xm:f>0</xm:f>
              </x14:cfvo>
              <x14:cfvo type="num">
                <xm:f>0</xm:f>
              </x14:cfvo>
              <x14:cfvo type="num">
                <xm:f>'Objectifs d''équipe'!$U$14</xm:f>
              </x14:cfvo>
            </x14:iconSet>
          </x14:cfRule>
          <xm:sqref>M70</xm:sqref>
        </x14:conditionalFormatting>
        <x14:conditionalFormatting xmlns:xm="http://schemas.microsoft.com/office/excel/2006/main">
          <x14:cfRule type="iconSet" priority="18" id="{8AF9C6B7-3AA2-48DA-9433-C179039B13DD}">
            <x14:iconSet iconSet="3Symbols2">
              <x14:cfvo type="percent">
                <xm:f>0</xm:f>
              </x14:cfvo>
              <x14:cfvo type="num">
                <xm:f>0</xm:f>
              </x14:cfvo>
              <x14:cfvo type="num">
                <xm:f>'Objectifs d''équipe'!$V$14</xm:f>
              </x14:cfvo>
            </x14:iconSet>
          </x14:cfRule>
          <xm:sqref>M72</xm:sqref>
        </x14:conditionalFormatting>
        <x14:conditionalFormatting xmlns:xm="http://schemas.microsoft.com/office/excel/2006/main">
          <x14:cfRule type="iconSet" priority="17" id="{E7685481-8475-4AC2-BCB7-9B830C434026}">
            <x14:iconSet iconSet="3Symbols2">
              <x14:cfvo type="percent">
                <xm:f>0</xm:f>
              </x14:cfvo>
              <x14:cfvo type="num">
                <xm:f>0</xm:f>
              </x14:cfvo>
              <x14:cfvo type="num">
                <xm:f>'Objectifs d''équipe'!$C$18</xm:f>
              </x14:cfvo>
            </x14:iconSet>
          </x14:cfRule>
          <xm:sqref>O66</xm:sqref>
        </x14:conditionalFormatting>
        <x14:conditionalFormatting xmlns:xm="http://schemas.microsoft.com/office/excel/2006/main">
          <x14:cfRule type="iconSet" priority="16" id="{84EB9A42-7E49-41FA-B544-9480E353013E}">
            <x14:iconSet iconSet="3Symbols2">
              <x14:cfvo type="percent">
                <xm:f>0</xm:f>
              </x14:cfvo>
              <x14:cfvo type="num">
                <xm:f>0</xm:f>
              </x14:cfvo>
              <x14:cfvo type="num">
                <xm:f>'Objectifs d''équipe'!$D$18</xm:f>
              </x14:cfvo>
            </x14:iconSet>
          </x14:cfRule>
          <xm:sqref>O68</xm:sqref>
        </x14:conditionalFormatting>
        <x14:conditionalFormatting xmlns:xm="http://schemas.microsoft.com/office/excel/2006/main">
          <x14:cfRule type="iconSet" priority="15" id="{7F2CF38B-DAAA-4400-85C4-7BCD00615E69}">
            <x14:iconSet iconSet="3Symbols2">
              <x14:cfvo type="percent">
                <xm:f>0</xm:f>
              </x14:cfvo>
              <x14:cfvo type="num">
                <xm:f>0</xm:f>
              </x14:cfvo>
              <x14:cfvo type="num">
                <xm:f>'Objectifs d''équipe'!$E$18</xm:f>
              </x14:cfvo>
            </x14:iconSet>
          </x14:cfRule>
          <xm:sqref>O70</xm:sqref>
        </x14:conditionalFormatting>
        <x14:conditionalFormatting xmlns:xm="http://schemas.microsoft.com/office/excel/2006/main">
          <x14:cfRule type="iconSet" priority="14" id="{894D5FD6-1EBC-4316-B1FB-B922012A4A98}">
            <x14:iconSet iconSet="3Symbols2">
              <x14:cfvo type="percent">
                <xm:f>0</xm:f>
              </x14:cfvo>
              <x14:cfvo type="num">
                <xm:f>0</xm:f>
              </x14:cfvo>
              <x14:cfvo type="num">
                <xm:f>'Objectifs d''équipe'!$F$18</xm:f>
              </x14:cfvo>
            </x14:iconSet>
          </x14:cfRule>
          <xm:sqref>P66</xm:sqref>
        </x14:conditionalFormatting>
        <x14:conditionalFormatting xmlns:xm="http://schemas.microsoft.com/office/excel/2006/main">
          <x14:cfRule type="iconSet" priority="13" id="{3E93B74A-5FC9-4D79-8289-FDF35ABB49D4}">
            <x14:iconSet iconSet="3Symbols2">
              <x14:cfvo type="percent">
                <xm:f>0</xm:f>
              </x14:cfvo>
              <x14:cfvo type="num">
                <xm:f>0</xm:f>
              </x14:cfvo>
              <x14:cfvo type="num">
                <xm:f>'Objectifs d''équipe'!$G$18</xm:f>
              </x14:cfvo>
            </x14:iconSet>
          </x14:cfRule>
          <xm:sqref>P68</xm:sqref>
        </x14:conditionalFormatting>
        <x14:conditionalFormatting xmlns:xm="http://schemas.microsoft.com/office/excel/2006/main">
          <x14:cfRule type="iconSet" priority="12" id="{6ABEADC3-4EA4-46EA-A283-484D87FECADF}">
            <x14:iconSet iconSet="3Symbols2">
              <x14:cfvo type="percent">
                <xm:f>0</xm:f>
              </x14:cfvo>
              <x14:cfvo type="num">
                <xm:f>0</xm:f>
              </x14:cfvo>
              <x14:cfvo type="num">
                <xm:f>'Objectifs d''équipe'!$H$18</xm:f>
              </x14:cfvo>
            </x14:iconSet>
          </x14:cfRule>
          <xm:sqref>R66</xm:sqref>
        </x14:conditionalFormatting>
        <x14:conditionalFormatting xmlns:xm="http://schemas.microsoft.com/office/excel/2006/main">
          <x14:cfRule type="iconSet" priority="11" id="{02F8F6BC-D3A3-4F14-9266-7F41C3B25841}">
            <x14:iconSet iconSet="3Symbols2">
              <x14:cfvo type="percent">
                <xm:f>0</xm:f>
              </x14:cfvo>
              <x14:cfvo type="num">
                <xm:f>0</xm:f>
              </x14:cfvo>
              <x14:cfvo type="num">
                <xm:f>'Objectifs d''équipe'!$I$18</xm:f>
              </x14:cfvo>
            </x14:iconSet>
          </x14:cfRule>
          <xm:sqref>R68</xm:sqref>
        </x14:conditionalFormatting>
        <x14:conditionalFormatting xmlns:xm="http://schemas.microsoft.com/office/excel/2006/main">
          <x14:cfRule type="iconSet" priority="10" id="{ACCA6DAA-D5B6-4F7B-84DC-7737FF48A106}">
            <x14:iconSet iconSet="3Symbols2">
              <x14:cfvo type="percent">
                <xm:f>0</xm:f>
              </x14:cfvo>
              <x14:cfvo type="num">
                <xm:f>0</xm:f>
              </x14:cfvo>
              <x14:cfvo type="num">
                <xm:f>'Objectifs d''équipe'!$J$18</xm:f>
              </x14:cfvo>
            </x14:iconSet>
          </x14:cfRule>
          <xm:sqref>R70</xm:sqref>
        </x14:conditionalFormatting>
        <x14:conditionalFormatting xmlns:xm="http://schemas.microsoft.com/office/excel/2006/main">
          <x14:cfRule type="iconSet" priority="9" id="{063381EE-370E-43FA-858E-C5E87EE72C96}">
            <x14:iconSet iconSet="3Symbols2">
              <x14:cfvo type="percent">
                <xm:f>0</xm:f>
              </x14:cfvo>
              <x14:cfvo type="num">
                <xm:f>0</xm:f>
              </x14:cfvo>
              <x14:cfvo type="num">
                <xm:f>'Objectifs d''équipe'!$K$18</xm:f>
              </x14:cfvo>
            </x14:iconSet>
          </x14:cfRule>
          <xm:sqref>S66</xm:sqref>
        </x14:conditionalFormatting>
        <x14:conditionalFormatting xmlns:xm="http://schemas.microsoft.com/office/excel/2006/main">
          <x14:cfRule type="iconSet" priority="8" id="{13517892-C385-49B6-883E-5CA15E907742}">
            <x14:iconSet iconSet="3Symbols2">
              <x14:cfvo type="percent">
                <xm:f>0</xm:f>
              </x14:cfvo>
              <x14:cfvo type="num">
                <xm:f>0</xm:f>
              </x14:cfvo>
              <x14:cfvo type="num">
                <xm:f>'Objectifs d''équipe'!$L$18</xm:f>
              </x14:cfvo>
            </x14:iconSet>
          </x14:cfRule>
          <xm:sqref>S68</xm:sqref>
        </x14:conditionalFormatting>
        <x14:conditionalFormatting xmlns:xm="http://schemas.microsoft.com/office/excel/2006/main">
          <x14:cfRule type="iconSet" priority="7" id="{08994789-B442-4497-BB45-4427C62BC30F}">
            <x14:iconSet iconSet="3Symbols2">
              <x14:cfvo type="percent">
                <xm:f>0</xm:f>
              </x14:cfvo>
              <x14:cfvo type="num">
                <xm:f>0</xm:f>
              </x14:cfvo>
              <x14:cfvo type="num">
                <xm:f>'Objectifs d''équipe'!$M$18</xm:f>
              </x14:cfvo>
            </x14:iconSet>
          </x14:cfRule>
          <xm:sqref>S70</xm:sqref>
        </x14:conditionalFormatting>
        <x14:conditionalFormatting xmlns:xm="http://schemas.microsoft.com/office/excel/2006/main">
          <x14:cfRule type="iconSet" priority="6" id="{C98F79BE-E3F4-450B-826A-8B5A2CBDC91A}">
            <x14:iconSet iconSet="3Symbols2">
              <x14:cfvo type="percent">
                <xm:f>0</xm:f>
              </x14:cfvo>
              <x14:cfvo type="num">
                <xm:f>0</xm:f>
              </x14:cfvo>
              <x14:cfvo type="num">
                <xm:f>'Objectifs d''équipe'!$N$18</xm:f>
              </x14:cfvo>
            </x14:iconSet>
          </x14:cfRule>
          <xm:sqref>U66</xm:sqref>
        </x14:conditionalFormatting>
        <x14:conditionalFormatting xmlns:xm="http://schemas.microsoft.com/office/excel/2006/main">
          <x14:cfRule type="iconSet" priority="5" id="{302CB5E4-C3B9-4032-9967-75B71C1DEE52}">
            <x14:iconSet iconSet="3Symbols2">
              <x14:cfvo type="percent">
                <xm:f>0</xm:f>
              </x14:cfvo>
              <x14:cfvo type="num">
                <xm:f>0</xm:f>
              </x14:cfvo>
              <x14:cfvo type="num">
                <xm:f>'Objectifs d''équipe'!$O$18</xm:f>
              </x14:cfvo>
            </x14:iconSet>
          </x14:cfRule>
          <xm:sqref>U68</xm:sqref>
        </x14:conditionalFormatting>
        <x14:conditionalFormatting xmlns:xm="http://schemas.microsoft.com/office/excel/2006/main">
          <x14:cfRule type="iconSet" priority="4" id="{B5B30DC3-7042-48A6-B451-B0B3044C2B7B}">
            <x14:iconSet iconSet="3Symbols2">
              <x14:cfvo type="percent">
                <xm:f>0</xm:f>
              </x14:cfvo>
              <x14:cfvo type="num">
                <xm:f>0</xm:f>
              </x14:cfvo>
              <x14:cfvo type="num">
                <xm:f>'Objectifs d''équipe'!$Q$18</xm:f>
              </x14:cfvo>
            </x14:iconSet>
          </x14:cfRule>
          <xm:sqref>U70</xm:sqref>
        </x14:conditionalFormatting>
        <x14:conditionalFormatting xmlns:xm="http://schemas.microsoft.com/office/excel/2006/main">
          <x14:cfRule type="iconSet" priority="3" id="{BC3B0335-84D4-43CD-8B08-07455BF65E15}">
            <x14:iconSet iconSet="3Symbols2">
              <x14:cfvo type="percent">
                <xm:f>0</xm:f>
              </x14:cfvo>
              <x14:cfvo type="num">
                <xm:f>0</xm:f>
              </x14:cfvo>
              <x14:cfvo type="num">
                <xm:f>'Objectifs d''équipe'!$P$18</xm:f>
              </x14:cfvo>
            </x14:iconSet>
          </x14:cfRule>
          <xm:sqref>V66</xm:sqref>
        </x14:conditionalFormatting>
        <x14:conditionalFormatting xmlns:xm="http://schemas.microsoft.com/office/excel/2006/main">
          <x14:cfRule type="iconSet" priority="2" id="{F9FF989D-43FB-4356-AD45-C6A32F2492FA}">
            <x14:iconSet iconSet="3Symbols2">
              <x14:cfvo type="percent">
                <xm:f>0</xm:f>
              </x14:cfvo>
              <x14:cfvo type="num">
                <xm:f>0</xm:f>
              </x14:cfvo>
              <x14:cfvo type="num">
                <xm:f>'Objectifs d''équipe'!$R$18</xm:f>
              </x14:cfvo>
            </x14:iconSet>
          </x14:cfRule>
          <xm:sqref>V68</xm:sqref>
        </x14:conditionalFormatting>
        <x14:conditionalFormatting xmlns:xm="http://schemas.microsoft.com/office/excel/2006/main">
          <x14:cfRule type="iconSet" priority="1" id="{C7B104EC-4978-42F6-9E60-E7A188AB7920}">
            <x14:iconSet iconSet="3Symbols2">
              <x14:cfvo type="percent">
                <xm:f>0</xm:f>
              </x14:cfvo>
              <x14:cfvo type="num">
                <xm:f>0</xm:f>
              </x14:cfvo>
              <x14:cfvo type="num">
                <xm:f>'Objectifs d''équipe'!$S$18</xm:f>
              </x14:cfvo>
            </x14:iconSet>
          </x14:cfRule>
          <xm:sqref>V70</xm:sqref>
        </x14:conditionalFormatting>
      </x14:conditionalFormattings>
    </ext>
    <ext xmlns:x14="http://schemas.microsoft.com/office/spreadsheetml/2009/9/main" uri="{CCE6A557-97BC-4b89-ADB6-D9C93CAAB3DF}">
      <x14:dataValidations xmlns:xm="http://schemas.microsoft.com/office/excel/2006/main" count="15">
        <x14:dataValidation type="list" allowBlank="1" showInputMessage="1" showErrorMessage="1">
          <x14:formula1>
            <xm:f>'Lisez-moi'!$B$40:$H$40</xm:f>
          </x14:formula1>
          <xm:sqref>F51:G57</xm:sqref>
        </x14:dataValidation>
        <x14:dataValidation type="list" allowBlank="1" showInputMessage="1" showErrorMessage="1">
          <x14:formula1>
            <xm:f>'Lisez-moi'!$I$40:$O$40</xm:f>
          </x14:formula1>
          <xm:sqref>I51:J57</xm:sqref>
        </x14:dataValidation>
        <x14:dataValidation type="list" allowBlank="1" showInputMessage="1" showErrorMessage="1">
          <x14:formula1>
            <xm:f>'Lisez-moi'!$P$40:$X$40</xm:f>
          </x14:formula1>
          <xm:sqref>L51:M57</xm:sqref>
        </x14:dataValidation>
        <x14:dataValidation type="list" allowBlank="1" showInputMessage="1" showErrorMessage="1">
          <x14:formula1>
            <xm:f>'Lisez-moi'!$H$43:$N$43</xm:f>
          </x14:formula1>
          <xm:sqref>R51:S57</xm:sqref>
        </x14:dataValidation>
        <x14:dataValidation type="list" allowBlank="1" showInputMessage="1" showErrorMessage="1">
          <x14:formula1>
            <xm:f>'Lisez-moi'!$B$43:$G$43</xm:f>
          </x14:formula1>
          <xm:sqref>O51:P57</xm:sqref>
        </x14:dataValidation>
        <x14:dataValidation type="list" allowBlank="1" showInputMessage="1" showErrorMessage="1">
          <x14:formula1>
            <xm:f>'Lisez-moi'!$H$31:$H$34</xm:f>
          </x14:formula1>
          <xm:sqref>W7:W11</xm:sqref>
        </x14:dataValidation>
        <x14:dataValidation type="list" allowBlank="1" showInputMessage="1" showErrorMessage="1">
          <x14:formula1>
            <xm:f>'Lisez-moi'!$O$43:$U$43</xm:f>
          </x14:formula1>
          <xm:sqref>U51:V57</xm:sqref>
        </x14:dataValidation>
        <x14:dataValidation type="list" showInputMessage="1" showErrorMessage="1" error="Veuillez choisir un élément de la liste du menu déroulant">
          <x14:formula1>
            <xm:f>'Lisez-moi'!#REF!</xm:f>
          </x14:formula1>
          <xm:sqref>R5:S5 R12:S12 R24:S24 R34:S34 R41:S41 R49:S49</xm:sqref>
        </x14:dataValidation>
        <x14:dataValidation type="list" allowBlank="1" showInputMessage="1" showErrorMessage="1">
          <x14:formula1>
            <xm:f>'Lisez-moi'!$B$40:$H$40</xm:f>
          </x14:formula1>
          <xm:sqref>F7:G11 F14:G23 F26:G33 F36:G40 F43:G48</xm:sqref>
        </x14:dataValidation>
        <x14:dataValidation type="list" allowBlank="1" showInputMessage="1" showErrorMessage="1">
          <x14:formula1>
            <xm:f>'Lisez-moi'!$I$40:$O$40</xm:f>
          </x14:formula1>
          <xm:sqref>I7:J11 I14:J23 I26:J33 I36:J40 I43:J48</xm:sqref>
        </x14:dataValidation>
        <x14:dataValidation type="list" allowBlank="1" showInputMessage="1" showErrorMessage="1">
          <x14:formula1>
            <xm:f>'Lisez-moi'!$P$40:$X$40</xm:f>
          </x14:formula1>
          <xm:sqref>L7:M11 L14:M23 L26:M40 L43:M48</xm:sqref>
        </x14:dataValidation>
        <x14:dataValidation type="list" allowBlank="1" showInputMessage="1" showErrorMessage="1">
          <x14:formula1>
            <xm:f>'Lisez-moi'!$H$43:$N$43</xm:f>
          </x14:formula1>
          <xm:sqref>R7:S11 R14:S23 R26:S33 R36:S40 R43:S48</xm:sqref>
        </x14:dataValidation>
        <x14:dataValidation type="list" allowBlank="1" showInputMessage="1" showErrorMessage="1">
          <x14:formula1>
            <xm:f>'Lisez-moi'!$B$43:$G$43</xm:f>
          </x14:formula1>
          <xm:sqref>O7:P11 O14:P23 O26:P33 O36:P40 O43:P48</xm:sqref>
        </x14:dataValidation>
        <x14:dataValidation type="list" allowBlank="1" showInputMessage="1" showErrorMessage="1">
          <x14:formula1>
            <xm:f>'Lisez-moi'!$H$31:$H$34</xm:f>
          </x14:formula1>
          <xm:sqref>H7:H11 H14:H23 K14:K23 N14:N23 Q14:Q23 T14:T23 W14:W23 H26:H33 K26:K33 N26:N33 Q26:Q33 T26:T33 W26:W33 H36:H40 K36:K40 N36:N40 Q36:Q40 T36:T40 W36:W40 H43:H48 K43:K48 N43:N48 Q43:Q48 T43:T48 W43:W48 H51:H57 K51:K57 N51:N57 Q51:Q57 T51:T57 W51:W57 K7:K11 N7:N11 Q7:Q11 T7:T11</xm:sqref>
        </x14:dataValidation>
        <x14:dataValidation type="list" allowBlank="1" showInputMessage="1" showErrorMessage="1">
          <x14:formula1>
            <xm:f>'Lisez-moi'!$O$43:$U$43</xm:f>
          </x14:formula1>
          <xm:sqref>U7:V11 U14:V23 U26:V33 U36:V40 U43:V48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CP610"/>
  <sheetViews>
    <sheetView zoomScale="90" zoomScaleNormal="90" workbookViewId="0">
      <pane xSplit="5" ySplit="4" topLeftCell="F5" activePane="bottomRight" state="frozen"/>
      <selection pane="topRight" activeCell="F1" sqref="F1"/>
      <selection pane="bottomLeft" activeCell="A3" sqref="A3"/>
      <selection pane="bottomRight" activeCell="D1" sqref="D1:E1"/>
    </sheetView>
  </sheetViews>
  <sheetFormatPr baseColWidth="10" defaultRowHeight="12.75" x14ac:dyDescent="0.25"/>
  <cols>
    <col min="1" max="1" width="1.7109375" style="19" customWidth="1"/>
    <col min="2" max="2" width="9.42578125" style="15" customWidth="1"/>
    <col min="3" max="3" width="35.7109375" style="79" customWidth="1"/>
    <col min="4" max="4" width="6" style="79" customWidth="1"/>
    <col min="5" max="5" width="26.7109375" style="15" customWidth="1"/>
    <col min="6" max="7" width="12.7109375" style="15" customWidth="1"/>
    <col min="8" max="8" width="10.7109375" style="15" customWidth="1"/>
    <col min="9" max="10" width="12.7109375" style="15" customWidth="1"/>
    <col min="11" max="11" width="10.7109375" style="15" customWidth="1"/>
    <col min="12" max="13" width="12.7109375" style="15" customWidth="1"/>
    <col min="14" max="14" width="10.7109375" style="15" customWidth="1"/>
    <col min="15" max="16" width="12.7109375" style="15" customWidth="1"/>
    <col min="17" max="17" width="10.7109375" style="15" customWidth="1"/>
    <col min="18" max="19" width="12.7109375" style="14" customWidth="1"/>
    <col min="20" max="20" width="10.85546875" style="14" customWidth="1"/>
    <col min="21" max="22" width="12.7109375" style="14" customWidth="1"/>
    <col min="23" max="23" width="10.85546875" style="14" customWidth="1"/>
    <col min="24" max="94" width="11.42578125" style="19"/>
    <col min="95" max="16384" width="11.42578125" style="15"/>
  </cols>
  <sheetData>
    <row r="1" spans="1:94" s="19" customFormat="1" ht="27" customHeight="1" thickBot="1" x14ac:dyDescent="0.3">
      <c r="C1" s="408" t="s">
        <v>157</v>
      </c>
      <c r="D1" s="721">
        <v>0</v>
      </c>
      <c r="E1" s="722"/>
      <c r="F1" s="575" t="s">
        <v>156</v>
      </c>
      <c r="G1" s="576"/>
      <c r="H1" s="577">
        <f>48-COUNT(B7:B13,B16:B21,B24:B27,B30:B34,B37:B39,B42:B47,B50:B62)-D1</f>
        <v>48</v>
      </c>
      <c r="I1" s="578"/>
    </row>
    <row r="2" spans="1:94" s="19" customFormat="1" ht="10.5" customHeight="1" thickBot="1" x14ac:dyDescent="0.3">
      <c r="A2" s="245"/>
      <c r="B2" s="245"/>
      <c r="C2" s="245"/>
      <c r="D2" s="245"/>
      <c r="E2" s="246"/>
      <c r="F2" s="247"/>
      <c r="G2" s="247"/>
      <c r="H2" s="247"/>
    </row>
    <row r="3" spans="1:94" ht="90" customHeight="1" thickTop="1" thickBot="1" x14ac:dyDescent="0.3">
      <c r="A3" s="245"/>
      <c r="B3" s="245"/>
      <c r="C3" s="579" t="s">
        <v>90</v>
      </c>
      <c r="D3" s="579"/>
      <c r="E3" s="580"/>
      <c r="F3" s="514" t="str">
        <f>'Lisez-moi'!B39</f>
        <v>S'informer</v>
      </c>
      <c r="G3" s="515"/>
      <c r="H3" s="516"/>
      <c r="I3" s="537" t="str">
        <f>'Lisez-moi'!I39</f>
        <v>Manipuler/Mesurer</v>
      </c>
      <c r="J3" s="537"/>
      <c r="K3" s="538"/>
      <c r="L3" s="504" t="str">
        <f>'Lisez-moi'!P39</f>
        <v>Communiquer</v>
      </c>
      <c r="M3" s="504"/>
      <c r="N3" s="505"/>
      <c r="O3" s="539" t="str">
        <f>'Lisez-moi'!B42</f>
        <v xml:space="preserve">Raisonner, argumenter, pratiquer une démarche expérimentale ou technologique, démontrer </v>
      </c>
      <c r="P3" s="539"/>
      <c r="Q3" s="540"/>
      <c r="R3" s="541" t="str">
        <f>'Lisez-moi'!H42</f>
        <v>Utiliser les TUICE</v>
      </c>
      <c r="S3" s="542"/>
      <c r="T3" s="543"/>
      <c r="U3" s="544" t="str">
        <f>'Lisez-moi'!O42</f>
        <v>Autonomie et comportements responsables</v>
      </c>
      <c r="V3" s="545"/>
      <c r="W3" s="546"/>
    </row>
    <row r="4" spans="1:94" ht="21" customHeight="1" thickTop="1" thickBot="1" x14ac:dyDescent="0.3">
      <c r="A4" s="248"/>
      <c r="B4" s="526" t="s">
        <v>6</v>
      </c>
      <c r="C4" s="103" t="s">
        <v>0</v>
      </c>
      <c r="D4" s="506" t="s">
        <v>3</v>
      </c>
      <c r="E4" s="507"/>
      <c r="F4" s="517" t="s">
        <v>64</v>
      </c>
      <c r="G4" s="518"/>
      <c r="H4" s="115" t="s">
        <v>65</v>
      </c>
      <c r="I4" s="529" t="s">
        <v>64</v>
      </c>
      <c r="J4" s="530"/>
      <c r="K4" s="120" t="s">
        <v>65</v>
      </c>
      <c r="L4" s="531" t="s">
        <v>64</v>
      </c>
      <c r="M4" s="532"/>
      <c r="N4" s="115" t="s">
        <v>65</v>
      </c>
      <c r="O4" s="533" t="s">
        <v>64</v>
      </c>
      <c r="P4" s="534"/>
      <c r="Q4" s="120" t="s">
        <v>65</v>
      </c>
      <c r="R4" s="535" t="s">
        <v>64</v>
      </c>
      <c r="S4" s="536"/>
      <c r="T4" s="120" t="s">
        <v>65</v>
      </c>
      <c r="U4" s="522" t="s">
        <v>64</v>
      </c>
      <c r="V4" s="523"/>
      <c r="W4" s="120" t="s">
        <v>65</v>
      </c>
    </row>
    <row r="5" spans="1:94" ht="21" customHeight="1" thickTop="1" x14ac:dyDescent="0.2">
      <c r="A5" s="248"/>
      <c r="B5" s="527"/>
      <c r="C5" s="508" t="s">
        <v>93</v>
      </c>
      <c r="D5" s="509"/>
      <c r="E5" s="510"/>
      <c r="F5" s="97"/>
      <c r="G5" s="116"/>
      <c r="H5" s="113"/>
      <c r="I5" s="70"/>
      <c r="J5" s="121"/>
      <c r="K5" s="708"/>
      <c r="L5" s="100"/>
      <c r="M5" s="122"/>
      <c r="N5" s="708"/>
      <c r="O5" s="101"/>
      <c r="P5" s="123"/>
      <c r="Q5" s="712"/>
      <c r="R5" s="93"/>
      <c r="S5" s="125"/>
      <c r="T5" s="712"/>
      <c r="U5" s="95"/>
      <c r="V5" s="127"/>
      <c r="W5" s="712"/>
    </row>
    <row r="6" spans="1:94" ht="21" customHeight="1" thickBot="1" x14ac:dyDescent="0.3">
      <c r="A6" s="248"/>
      <c r="B6" s="528"/>
      <c r="C6" s="511"/>
      <c r="D6" s="512"/>
      <c r="E6" s="513"/>
      <c r="F6" s="649"/>
      <c r="G6" s="650"/>
      <c r="H6" s="714"/>
      <c r="I6" s="651"/>
      <c r="J6" s="652"/>
      <c r="K6" s="715"/>
      <c r="L6" s="653"/>
      <c r="M6" s="654"/>
      <c r="N6" s="715"/>
      <c r="O6" s="655"/>
      <c r="P6" s="656"/>
      <c r="Q6" s="715"/>
      <c r="R6" s="657"/>
      <c r="S6" s="658"/>
      <c r="T6" s="715"/>
      <c r="U6" s="659"/>
      <c r="V6" s="660"/>
      <c r="W6" s="715"/>
    </row>
    <row r="7" spans="1:94" ht="48" customHeight="1" thickTop="1" x14ac:dyDescent="0.25">
      <c r="A7" s="248"/>
      <c r="B7" s="104" t="s">
        <v>72</v>
      </c>
      <c r="C7" s="519" t="s">
        <v>94</v>
      </c>
      <c r="D7" s="109" t="s">
        <v>13</v>
      </c>
      <c r="E7" s="108" t="s">
        <v>76</v>
      </c>
      <c r="F7" s="597" t="s">
        <v>72</v>
      </c>
      <c r="G7" s="598" t="s">
        <v>72</v>
      </c>
      <c r="H7" s="599" t="s">
        <v>72</v>
      </c>
      <c r="I7" s="600" t="s">
        <v>72</v>
      </c>
      <c r="J7" s="601" t="s">
        <v>72</v>
      </c>
      <c r="K7" s="706" t="s">
        <v>72</v>
      </c>
      <c r="L7" s="602" t="s">
        <v>72</v>
      </c>
      <c r="M7" s="603" t="s">
        <v>72</v>
      </c>
      <c r="N7" s="706" t="s">
        <v>72</v>
      </c>
      <c r="O7" s="604" t="s">
        <v>72</v>
      </c>
      <c r="P7" s="605" t="s">
        <v>72</v>
      </c>
      <c r="Q7" s="706" t="s">
        <v>72</v>
      </c>
      <c r="R7" s="606" t="s">
        <v>72</v>
      </c>
      <c r="S7" s="607" t="s">
        <v>72</v>
      </c>
      <c r="T7" s="706" t="s">
        <v>72</v>
      </c>
      <c r="U7" s="608" t="s">
        <v>72</v>
      </c>
      <c r="V7" s="609" t="s">
        <v>72</v>
      </c>
      <c r="W7" s="706" t="s">
        <v>72</v>
      </c>
    </row>
    <row r="8" spans="1:94" ht="48" customHeight="1" x14ac:dyDescent="0.25">
      <c r="A8" s="248"/>
      <c r="B8" s="104" t="s">
        <v>72</v>
      </c>
      <c r="C8" s="520"/>
      <c r="D8" s="45"/>
      <c r="E8" s="99"/>
      <c r="F8" s="597" t="s">
        <v>72</v>
      </c>
      <c r="G8" s="598" t="s">
        <v>72</v>
      </c>
      <c r="H8" s="610" t="s">
        <v>72</v>
      </c>
      <c r="I8" s="600" t="s">
        <v>72</v>
      </c>
      <c r="J8" s="601" t="s">
        <v>72</v>
      </c>
      <c r="K8" s="706" t="s">
        <v>72</v>
      </c>
      <c r="L8" s="602" t="s">
        <v>72</v>
      </c>
      <c r="M8" s="603" t="s">
        <v>72</v>
      </c>
      <c r="N8" s="706" t="s">
        <v>72</v>
      </c>
      <c r="O8" s="604" t="s">
        <v>72</v>
      </c>
      <c r="P8" s="605" t="s">
        <v>72</v>
      </c>
      <c r="Q8" s="706" t="s">
        <v>72</v>
      </c>
      <c r="R8" s="606" t="s">
        <v>72</v>
      </c>
      <c r="S8" s="607" t="s">
        <v>72</v>
      </c>
      <c r="T8" s="706" t="s">
        <v>72</v>
      </c>
      <c r="U8" s="608" t="s">
        <v>72</v>
      </c>
      <c r="V8" s="609" t="s">
        <v>72</v>
      </c>
      <c r="W8" s="706" t="s">
        <v>72</v>
      </c>
    </row>
    <row r="9" spans="1:94" ht="48" customHeight="1" x14ac:dyDescent="0.25">
      <c r="A9" s="248"/>
      <c r="B9" s="104" t="s">
        <v>72</v>
      </c>
      <c r="C9" s="520"/>
      <c r="D9" s="45"/>
      <c r="E9" s="99"/>
      <c r="F9" s="597" t="s">
        <v>72</v>
      </c>
      <c r="G9" s="598" t="s">
        <v>72</v>
      </c>
      <c r="H9" s="610" t="s">
        <v>72</v>
      </c>
      <c r="I9" s="600" t="s">
        <v>72</v>
      </c>
      <c r="J9" s="601" t="s">
        <v>72</v>
      </c>
      <c r="K9" s="706" t="s">
        <v>72</v>
      </c>
      <c r="L9" s="602" t="s">
        <v>72</v>
      </c>
      <c r="M9" s="603" t="s">
        <v>72</v>
      </c>
      <c r="N9" s="706" t="s">
        <v>72</v>
      </c>
      <c r="O9" s="604" t="s">
        <v>72</v>
      </c>
      <c r="P9" s="605" t="s">
        <v>72</v>
      </c>
      <c r="Q9" s="706" t="s">
        <v>72</v>
      </c>
      <c r="R9" s="606" t="s">
        <v>72</v>
      </c>
      <c r="S9" s="607" t="s">
        <v>72</v>
      </c>
      <c r="T9" s="706" t="s">
        <v>72</v>
      </c>
      <c r="U9" s="608" t="s">
        <v>72</v>
      </c>
      <c r="V9" s="609" t="s">
        <v>72</v>
      </c>
      <c r="W9" s="706" t="s">
        <v>72</v>
      </c>
    </row>
    <row r="10" spans="1:94" ht="48" customHeight="1" x14ac:dyDescent="0.25">
      <c r="A10" s="248"/>
      <c r="B10" s="104" t="s">
        <v>72</v>
      </c>
      <c r="C10" s="520"/>
      <c r="D10" s="45"/>
      <c r="E10" s="99"/>
      <c r="F10" s="597" t="s">
        <v>72</v>
      </c>
      <c r="G10" s="598" t="s">
        <v>72</v>
      </c>
      <c r="H10" s="610" t="s">
        <v>72</v>
      </c>
      <c r="I10" s="600" t="s">
        <v>72</v>
      </c>
      <c r="J10" s="601" t="s">
        <v>72</v>
      </c>
      <c r="K10" s="706" t="s">
        <v>72</v>
      </c>
      <c r="L10" s="602" t="s">
        <v>72</v>
      </c>
      <c r="M10" s="603" t="s">
        <v>72</v>
      </c>
      <c r="N10" s="706" t="s">
        <v>72</v>
      </c>
      <c r="O10" s="604" t="s">
        <v>72</v>
      </c>
      <c r="P10" s="605" t="s">
        <v>72</v>
      </c>
      <c r="Q10" s="706" t="s">
        <v>72</v>
      </c>
      <c r="R10" s="606" t="s">
        <v>72</v>
      </c>
      <c r="S10" s="607" t="s">
        <v>72</v>
      </c>
      <c r="T10" s="706" t="s">
        <v>72</v>
      </c>
      <c r="U10" s="608" t="s">
        <v>72</v>
      </c>
      <c r="V10" s="609" t="s">
        <v>72</v>
      </c>
      <c r="W10" s="706" t="s">
        <v>72</v>
      </c>
    </row>
    <row r="11" spans="1:94" ht="48" customHeight="1" x14ac:dyDescent="0.25">
      <c r="A11" s="248"/>
      <c r="B11" s="104" t="s">
        <v>72</v>
      </c>
      <c r="C11" s="520"/>
      <c r="D11" s="45"/>
      <c r="E11" s="99"/>
      <c r="F11" s="597" t="s">
        <v>72</v>
      </c>
      <c r="G11" s="598" t="s">
        <v>72</v>
      </c>
      <c r="H11" s="610" t="s">
        <v>72</v>
      </c>
      <c r="I11" s="600" t="s">
        <v>72</v>
      </c>
      <c r="J11" s="601" t="s">
        <v>72</v>
      </c>
      <c r="K11" s="706" t="s">
        <v>72</v>
      </c>
      <c r="L11" s="602" t="s">
        <v>72</v>
      </c>
      <c r="M11" s="603" t="s">
        <v>72</v>
      </c>
      <c r="N11" s="706" t="s">
        <v>72</v>
      </c>
      <c r="O11" s="604" t="s">
        <v>72</v>
      </c>
      <c r="P11" s="605" t="s">
        <v>72</v>
      </c>
      <c r="Q11" s="706" t="s">
        <v>72</v>
      </c>
      <c r="R11" s="606" t="s">
        <v>72</v>
      </c>
      <c r="S11" s="607" t="s">
        <v>72</v>
      </c>
      <c r="T11" s="706" t="s">
        <v>72</v>
      </c>
      <c r="U11" s="608" t="s">
        <v>72</v>
      </c>
      <c r="V11" s="609" t="s">
        <v>72</v>
      </c>
      <c r="W11" s="706" t="s">
        <v>72</v>
      </c>
    </row>
    <row r="12" spans="1:94" ht="48" customHeight="1" x14ac:dyDescent="0.25">
      <c r="A12" s="248"/>
      <c r="B12" s="104" t="s">
        <v>72</v>
      </c>
      <c r="C12" s="520"/>
      <c r="D12" s="45"/>
      <c r="E12" s="99"/>
      <c r="F12" s="597" t="s">
        <v>72</v>
      </c>
      <c r="G12" s="598" t="s">
        <v>72</v>
      </c>
      <c r="H12" s="610" t="s">
        <v>72</v>
      </c>
      <c r="I12" s="600" t="s">
        <v>72</v>
      </c>
      <c r="J12" s="601" t="s">
        <v>72</v>
      </c>
      <c r="K12" s="706" t="s">
        <v>72</v>
      </c>
      <c r="L12" s="602" t="s">
        <v>72</v>
      </c>
      <c r="M12" s="603" t="s">
        <v>72</v>
      </c>
      <c r="N12" s="706" t="s">
        <v>72</v>
      </c>
      <c r="O12" s="604" t="s">
        <v>72</v>
      </c>
      <c r="P12" s="605" t="s">
        <v>72</v>
      </c>
      <c r="Q12" s="706" t="s">
        <v>72</v>
      </c>
      <c r="R12" s="606" t="s">
        <v>72</v>
      </c>
      <c r="S12" s="607" t="s">
        <v>72</v>
      </c>
      <c r="T12" s="706" t="s">
        <v>72</v>
      </c>
      <c r="U12" s="608" t="s">
        <v>72</v>
      </c>
      <c r="V12" s="609" t="s">
        <v>72</v>
      </c>
      <c r="W12" s="706" t="s">
        <v>72</v>
      </c>
    </row>
    <row r="13" spans="1:94" s="74" customFormat="1" ht="48" customHeight="1" thickBot="1" x14ac:dyDescent="0.3">
      <c r="A13" s="248"/>
      <c r="B13" s="105" t="s">
        <v>72</v>
      </c>
      <c r="C13" s="521"/>
      <c r="D13" s="46"/>
      <c r="E13" s="112"/>
      <c r="F13" s="611" t="s">
        <v>72</v>
      </c>
      <c r="G13" s="612" t="s">
        <v>72</v>
      </c>
      <c r="H13" s="613" t="s">
        <v>72</v>
      </c>
      <c r="I13" s="614" t="s">
        <v>72</v>
      </c>
      <c r="J13" s="615" t="s">
        <v>72</v>
      </c>
      <c r="K13" s="707" t="s">
        <v>72</v>
      </c>
      <c r="L13" s="616" t="s">
        <v>72</v>
      </c>
      <c r="M13" s="617" t="s">
        <v>72</v>
      </c>
      <c r="N13" s="707" t="s">
        <v>72</v>
      </c>
      <c r="O13" s="618" t="s">
        <v>72</v>
      </c>
      <c r="P13" s="619" t="s">
        <v>72</v>
      </c>
      <c r="Q13" s="707" t="s">
        <v>72</v>
      </c>
      <c r="R13" s="620" t="s">
        <v>72</v>
      </c>
      <c r="S13" s="621" t="s">
        <v>72</v>
      </c>
      <c r="T13" s="707" t="s">
        <v>72</v>
      </c>
      <c r="U13" s="622" t="s">
        <v>72</v>
      </c>
      <c r="V13" s="623" t="s">
        <v>72</v>
      </c>
      <c r="W13" s="707" t="s">
        <v>72</v>
      </c>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row>
    <row r="14" spans="1:94" ht="21" customHeight="1" thickTop="1" x14ac:dyDescent="0.2">
      <c r="A14" s="248"/>
      <c r="B14" s="154"/>
      <c r="C14" s="508" t="s">
        <v>95</v>
      </c>
      <c r="D14" s="509"/>
      <c r="E14" s="510"/>
      <c r="F14" s="661"/>
      <c r="G14" s="625"/>
      <c r="H14" s="662"/>
      <c r="I14" s="663"/>
      <c r="J14" s="628"/>
      <c r="K14" s="710"/>
      <c r="L14" s="664"/>
      <c r="M14" s="630"/>
      <c r="N14" s="710"/>
      <c r="O14" s="665"/>
      <c r="P14" s="632"/>
      <c r="Q14" s="718"/>
      <c r="R14" s="666"/>
      <c r="S14" s="634"/>
      <c r="T14" s="718"/>
      <c r="U14" s="667"/>
      <c r="V14" s="636"/>
      <c r="W14" s="718"/>
    </row>
    <row r="15" spans="1:94" ht="21" customHeight="1" thickBot="1" x14ac:dyDescent="0.3">
      <c r="A15" s="248"/>
      <c r="B15" s="155"/>
      <c r="C15" s="511"/>
      <c r="D15" s="512"/>
      <c r="E15" s="513"/>
      <c r="F15" s="637"/>
      <c r="G15" s="638"/>
      <c r="H15" s="705"/>
      <c r="I15" s="639"/>
      <c r="J15" s="640"/>
      <c r="K15" s="711"/>
      <c r="L15" s="641"/>
      <c r="M15" s="642"/>
      <c r="N15" s="711"/>
      <c r="O15" s="643"/>
      <c r="P15" s="644"/>
      <c r="Q15" s="711"/>
      <c r="R15" s="645"/>
      <c r="S15" s="646"/>
      <c r="T15" s="711"/>
      <c r="U15" s="647"/>
      <c r="V15" s="648"/>
      <c r="W15" s="711"/>
    </row>
    <row r="16" spans="1:94" ht="50.1" customHeight="1" thickTop="1" x14ac:dyDescent="0.25">
      <c r="A16" s="248"/>
      <c r="B16" s="270" t="s">
        <v>72</v>
      </c>
      <c r="C16" s="519" t="s">
        <v>96</v>
      </c>
      <c r="D16" s="271"/>
      <c r="E16" s="272"/>
      <c r="F16" s="668" t="s">
        <v>72</v>
      </c>
      <c r="G16" s="669" t="s">
        <v>72</v>
      </c>
      <c r="H16" s="670" t="s">
        <v>72</v>
      </c>
      <c r="I16" s="671" t="s">
        <v>72</v>
      </c>
      <c r="J16" s="672" t="s">
        <v>72</v>
      </c>
      <c r="K16" s="716" t="s">
        <v>72</v>
      </c>
      <c r="L16" s="673" t="s">
        <v>72</v>
      </c>
      <c r="M16" s="674" t="s">
        <v>72</v>
      </c>
      <c r="N16" s="716" t="s">
        <v>72</v>
      </c>
      <c r="O16" s="675" t="s">
        <v>72</v>
      </c>
      <c r="P16" s="676" t="s">
        <v>72</v>
      </c>
      <c r="Q16" s="716" t="s">
        <v>72</v>
      </c>
      <c r="R16" s="677" t="s">
        <v>72</v>
      </c>
      <c r="S16" s="678" t="s">
        <v>72</v>
      </c>
      <c r="T16" s="716" t="s">
        <v>72</v>
      </c>
      <c r="U16" s="679" t="s">
        <v>72</v>
      </c>
      <c r="V16" s="680" t="s">
        <v>72</v>
      </c>
      <c r="W16" s="716" t="s">
        <v>72</v>
      </c>
    </row>
    <row r="17" spans="1:23" ht="50.1" customHeight="1" x14ac:dyDescent="0.25">
      <c r="A17" s="248"/>
      <c r="B17" s="270" t="s">
        <v>72</v>
      </c>
      <c r="C17" s="520"/>
      <c r="D17" s="273"/>
      <c r="E17" s="274"/>
      <c r="F17" s="668" t="s">
        <v>72</v>
      </c>
      <c r="G17" s="669" t="s">
        <v>72</v>
      </c>
      <c r="H17" s="670" t="s">
        <v>72</v>
      </c>
      <c r="I17" s="671" t="s">
        <v>72</v>
      </c>
      <c r="J17" s="672" t="s">
        <v>72</v>
      </c>
      <c r="K17" s="716" t="s">
        <v>72</v>
      </c>
      <c r="L17" s="673" t="s">
        <v>72</v>
      </c>
      <c r="M17" s="674" t="s">
        <v>72</v>
      </c>
      <c r="N17" s="716" t="s">
        <v>72</v>
      </c>
      <c r="O17" s="675" t="s">
        <v>72</v>
      </c>
      <c r="P17" s="676" t="s">
        <v>72</v>
      </c>
      <c r="Q17" s="716" t="s">
        <v>72</v>
      </c>
      <c r="R17" s="677" t="s">
        <v>72</v>
      </c>
      <c r="S17" s="678" t="s">
        <v>72</v>
      </c>
      <c r="T17" s="716" t="s">
        <v>72</v>
      </c>
      <c r="U17" s="679" t="s">
        <v>72</v>
      </c>
      <c r="V17" s="680" t="s">
        <v>72</v>
      </c>
      <c r="W17" s="716" t="s">
        <v>72</v>
      </c>
    </row>
    <row r="18" spans="1:23" ht="50.1" customHeight="1" x14ac:dyDescent="0.25">
      <c r="A18" s="248"/>
      <c r="B18" s="270" t="s">
        <v>72</v>
      </c>
      <c r="C18" s="520"/>
      <c r="D18" s="273"/>
      <c r="E18" s="274"/>
      <c r="F18" s="668" t="s">
        <v>72</v>
      </c>
      <c r="G18" s="669" t="s">
        <v>72</v>
      </c>
      <c r="H18" s="670" t="s">
        <v>72</v>
      </c>
      <c r="I18" s="671" t="s">
        <v>72</v>
      </c>
      <c r="J18" s="672" t="s">
        <v>72</v>
      </c>
      <c r="K18" s="716" t="s">
        <v>72</v>
      </c>
      <c r="L18" s="673" t="s">
        <v>72</v>
      </c>
      <c r="M18" s="674" t="s">
        <v>72</v>
      </c>
      <c r="N18" s="716" t="s">
        <v>72</v>
      </c>
      <c r="O18" s="675" t="s">
        <v>72</v>
      </c>
      <c r="P18" s="676" t="s">
        <v>72</v>
      </c>
      <c r="Q18" s="716" t="s">
        <v>72</v>
      </c>
      <c r="R18" s="677" t="s">
        <v>72</v>
      </c>
      <c r="S18" s="678" t="s">
        <v>72</v>
      </c>
      <c r="T18" s="716" t="s">
        <v>72</v>
      </c>
      <c r="U18" s="679" t="s">
        <v>72</v>
      </c>
      <c r="V18" s="680" t="s">
        <v>72</v>
      </c>
      <c r="W18" s="716" t="s">
        <v>72</v>
      </c>
    </row>
    <row r="19" spans="1:23" ht="50.1" customHeight="1" x14ac:dyDescent="0.25">
      <c r="A19" s="248"/>
      <c r="B19" s="270" t="s">
        <v>72</v>
      </c>
      <c r="C19" s="520"/>
      <c r="D19" s="273"/>
      <c r="E19" s="274"/>
      <c r="F19" s="668" t="s">
        <v>72</v>
      </c>
      <c r="G19" s="669" t="s">
        <v>72</v>
      </c>
      <c r="H19" s="670" t="s">
        <v>72</v>
      </c>
      <c r="I19" s="671" t="s">
        <v>72</v>
      </c>
      <c r="J19" s="672" t="s">
        <v>72</v>
      </c>
      <c r="K19" s="716" t="s">
        <v>72</v>
      </c>
      <c r="L19" s="673" t="s">
        <v>72</v>
      </c>
      <c r="M19" s="674" t="s">
        <v>72</v>
      </c>
      <c r="N19" s="716" t="s">
        <v>72</v>
      </c>
      <c r="O19" s="675" t="s">
        <v>72</v>
      </c>
      <c r="P19" s="676" t="s">
        <v>72</v>
      </c>
      <c r="Q19" s="716" t="s">
        <v>72</v>
      </c>
      <c r="R19" s="677" t="s">
        <v>72</v>
      </c>
      <c r="S19" s="678" t="s">
        <v>72</v>
      </c>
      <c r="T19" s="716" t="s">
        <v>72</v>
      </c>
      <c r="U19" s="679" t="s">
        <v>72</v>
      </c>
      <c r="V19" s="680" t="s">
        <v>72</v>
      </c>
      <c r="W19" s="716" t="s">
        <v>72</v>
      </c>
    </row>
    <row r="20" spans="1:23" ht="50.1" customHeight="1" x14ac:dyDescent="0.25">
      <c r="A20" s="248"/>
      <c r="B20" s="270" t="s">
        <v>72</v>
      </c>
      <c r="C20" s="520"/>
      <c r="D20" s="273"/>
      <c r="E20" s="274"/>
      <c r="F20" s="668" t="s">
        <v>72</v>
      </c>
      <c r="G20" s="669" t="s">
        <v>72</v>
      </c>
      <c r="H20" s="670" t="s">
        <v>72</v>
      </c>
      <c r="I20" s="671" t="s">
        <v>72</v>
      </c>
      <c r="J20" s="672" t="s">
        <v>72</v>
      </c>
      <c r="K20" s="716" t="s">
        <v>72</v>
      </c>
      <c r="L20" s="673" t="s">
        <v>72</v>
      </c>
      <c r="M20" s="674" t="s">
        <v>72</v>
      </c>
      <c r="N20" s="716" t="s">
        <v>72</v>
      </c>
      <c r="O20" s="675" t="s">
        <v>72</v>
      </c>
      <c r="P20" s="676" t="s">
        <v>72</v>
      </c>
      <c r="Q20" s="716" t="s">
        <v>72</v>
      </c>
      <c r="R20" s="677" t="s">
        <v>72</v>
      </c>
      <c r="S20" s="678" t="s">
        <v>72</v>
      </c>
      <c r="T20" s="716" t="s">
        <v>72</v>
      </c>
      <c r="U20" s="679" t="s">
        <v>72</v>
      </c>
      <c r="V20" s="680" t="s">
        <v>72</v>
      </c>
      <c r="W20" s="716" t="s">
        <v>72</v>
      </c>
    </row>
    <row r="21" spans="1:23" ht="50.1" customHeight="1" thickBot="1" x14ac:dyDescent="0.3">
      <c r="A21" s="248"/>
      <c r="B21" s="270" t="s">
        <v>72</v>
      </c>
      <c r="C21" s="520"/>
      <c r="D21" s="273"/>
      <c r="E21" s="274"/>
      <c r="F21" s="668" t="s">
        <v>72</v>
      </c>
      <c r="G21" s="669" t="s">
        <v>72</v>
      </c>
      <c r="H21" s="670" t="s">
        <v>72</v>
      </c>
      <c r="I21" s="671" t="s">
        <v>72</v>
      </c>
      <c r="J21" s="672" t="s">
        <v>72</v>
      </c>
      <c r="K21" s="716" t="s">
        <v>72</v>
      </c>
      <c r="L21" s="673" t="s">
        <v>72</v>
      </c>
      <c r="M21" s="674" t="s">
        <v>72</v>
      </c>
      <c r="N21" s="716" t="s">
        <v>72</v>
      </c>
      <c r="O21" s="675" t="s">
        <v>72</v>
      </c>
      <c r="P21" s="676" t="s">
        <v>72</v>
      </c>
      <c r="Q21" s="716" t="s">
        <v>72</v>
      </c>
      <c r="R21" s="677" t="s">
        <v>72</v>
      </c>
      <c r="S21" s="678" t="s">
        <v>72</v>
      </c>
      <c r="T21" s="716" t="s">
        <v>72</v>
      </c>
      <c r="U21" s="679" t="s">
        <v>72</v>
      </c>
      <c r="V21" s="680" t="s">
        <v>72</v>
      </c>
      <c r="W21" s="716" t="s">
        <v>72</v>
      </c>
    </row>
    <row r="22" spans="1:23" ht="21" customHeight="1" thickTop="1" x14ac:dyDescent="0.2">
      <c r="A22" s="248"/>
      <c r="B22" s="266"/>
      <c r="C22" s="508" t="s">
        <v>97</v>
      </c>
      <c r="D22" s="509"/>
      <c r="E22" s="510"/>
      <c r="F22" s="624"/>
      <c r="G22" s="625"/>
      <c r="H22" s="626"/>
      <c r="I22" s="627"/>
      <c r="J22" s="628"/>
      <c r="K22" s="710"/>
      <c r="L22" s="629"/>
      <c r="M22" s="630"/>
      <c r="N22" s="710"/>
      <c r="O22" s="631"/>
      <c r="P22" s="632"/>
      <c r="Q22" s="710"/>
      <c r="R22" s="633"/>
      <c r="S22" s="634"/>
      <c r="T22" s="710"/>
      <c r="U22" s="635"/>
      <c r="V22" s="636"/>
      <c r="W22" s="710"/>
    </row>
    <row r="23" spans="1:23" ht="21" customHeight="1" thickBot="1" x14ac:dyDescent="0.3">
      <c r="A23" s="248"/>
      <c r="B23" s="155"/>
      <c r="C23" s="511"/>
      <c r="D23" s="512"/>
      <c r="E23" s="513"/>
      <c r="F23" s="637"/>
      <c r="G23" s="638"/>
      <c r="H23" s="705"/>
      <c r="I23" s="639"/>
      <c r="J23" s="640"/>
      <c r="K23" s="711"/>
      <c r="L23" s="641"/>
      <c r="M23" s="642"/>
      <c r="N23" s="711"/>
      <c r="O23" s="643"/>
      <c r="P23" s="644"/>
      <c r="Q23" s="711"/>
      <c r="R23" s="645"/>
      <c r="S23" s="646"/>
      <c r="T23" s="711"/>
      <c r="U23" s="647"/>
      <c r="V23" s="648"/>
      <c r="W23" s="711"/>
    </row>
    <row r="24" spans="1:23" ht="48" customHeight="1" thickTop="1" x14ac:dyDescent="0.25">
      <c r="A24" s="248"/>
      <c r="B24" s="270" t="s">
        <v>72</v>
      </c>
      <c r="C24" s="519" t="s">
        <v>98</v>
      </c>
      <c r="D24" s="271"/>
      <c r="E24" s="272"/>
      <c r="F24" s="668" t="s">
        <v>72</v>
      </c>
      <c r="G24" s="669" t="s">
        <v>72</v>
      </c>
      <c r="H24" s="670" t="s">
        <v>72</v>
      </c>
      <c r="I24" s="671" t="s">
        <v>72</v>
      </c>
      <c r="J24" s="672" t="s">
        <v>72</v>
      </c>
      <c r="K24" s="716" t="s">
        <v>72</v>
      </c>
      <c r="L24" s="673" t="s">
        <v>72</v>
      </c>
      <c r="M24" s="674" t="s">
        <v>72</v>
      </c>
      <c r="N24" s="716" t="s">
        <v>72</v>
      </c>
      <c r="O24" s="675" t="s">
        <v>72</v>
      </c>
      <c r="P24" s="676" t="s">
        <v>72</v>
      </c>
      <c r="Q24" s="716" t="s">
        <v>72</v>
      </c>
      <c r="R24" s="677" t="s">
        <v>72</v>
      </c>
      <c r="S24" s="678" t="s">
        <v>72</v>
      </c>
      <c r="T24" s="716" t="s">
        <v>72</v>
      </c>
      <c r="U24" s="679" t="s">
        <v>72</v>
      </c>
      <c r="V24" s="680" t="s">
        <v>72</v>
      </c>
      <c r="W24" s="716" t="s">
        <v>72</v>
      </c>
    </row>
    <row r="25" spans="1:23" ht="48" customHeight="1" x14ac:dyDescent="0.25">
      <c r="A25" s="248"/>
      <c r="B25" s="270" t="s">
        <v>72</v>
      </c>
      <c r="C25" s="520"/>
      <c r="D25" s="273"/>
      <c r="E25" s="274"/>
      <c r="F25" s="668" t="s">
        <v>72</v>
      </c>
      <c r="G25" s="669" t="s">
        <v>72</v>
      </c>
      <c r="H25" s="670" t="s">
        <v>72</v>
      </c>
      <c r="I25" s="671" t="s">
        <v>72</v>
      </c>
      <c r="J25" s="672" t="s">
        <v>72</v>
      </c>
      <c r="K25" s="716" t="s">
        <v>72</v>
      </c>
      <c r="L25" s="673" t="s">
        <v>72</v>
      </c>
      <c r="M25" s="674" t="s">
        <v>72</v>
      </c>
      <c r="N25" s="716" t="s">
        <v>72</v>
      </c>
      <c r="O25" s="675" t="s">
        <v>72</v>
      </c>
      <c r="P25" s="676" t="s">
        <v>72</v>
      </c>
      <c r="Q25" s="716" t="s">
        <v>72</v>
      </c>
      <c r="R25" s="677" t="s">
        <v>72</v>
      </c>
      <c r="S25" s="678" t="s">
        <v>72</v>
      </c>
      <c r="T25" s="716" t="s">
        <v>72</v>
      </c>
      <c r="U25" s="679" t="s">
        <v>72</v>
      </c>
      <c r="V25" s="680" t="s">
        <v>72</v>
      </c>
      <c r="W25" s="716" t="s">
        <v>72</v>
      </c>
    </row>
    <row r="26" spans="1:23" ht="48" customHeight="1" x14ac:dyDescent="0.25">
      <c r="A26" s="248"/>
      <c r="B26" s="270" t="s">
        <v>72</v>
      </c>
      <c r="C26" s="520"/>
      <c r="D26" s="273"/>
      <c r="E26" s="274"/>
      <c r="F26" s="668" t="s">
        <v>72</v>
      </c>
      <c r="G26" s="669" t="s">
        <v>72</v>
      </c>
      <c r="H26" s="670" t="s">
        <v>72</v>
      </c>
      <c r="I26" s="671" t="s">
        <v>72</v>
      </c>
      <c r="J26" s="672" t="s">
        <v>72</v>
      </c>
      <c r="K26" s="716" t="s">
        <v>72</v>
      </c>
      <c r="L26" s="673" t="s">
        <v>72</v>
      </c>
      <c r="M26" s="674" t="s">
        <v>72</v>
      </c>
      <c r="N26" s="716" t="s">
        <v>72</v>
      </c>
      <c r="O26" s="675" t="s">
        <v>72</v>
      </c>
      <c r="P26" s="676" t="s">
        <v>72</v>
      </c>
      <c r="Q26" s="716" t="s">
        <v>72</v>
      </c>
      <c r="R26" s="677" t="s">
        <v>72</v>
      </c>
      <c r="S26" s="678" t="s">
        <v>72</v>
      </c>
      <c r="T26" s="716" t="s">
        <v>72</v>
      </c>
      <c r="U26" s="679" t="s">
        <v>72</v>
      </c>
      <c r="V26" s="680" t="s">
        <v>72</v>
      </c>
      <c r="W26" s="716" t="s">
        <v>72</v>
      </c>
    </row>
    <row r="27" spans="1:23" ht="48" customHeight="1" thickBot="1" x14ac:dyDescent="0.3">
      <c r="A27" s="248"/>
      <c r="B27" s="270" t="s">
        <v>72</v>
      </c>
      <c r="C27" s="520"/>
      <c r="D27" s="273"/>
      <c r="E27" s="274"/>
      <c r="F27" s="668" t="s">
        <v>72</v>
      </c>
      <c r="G27" s="669" t="s">
        <v>72</v>
      </c>
      <c r="H27" s="670" t="s">
        <v>72</v>
      </c>
      <c r="I27" s="671" t="s">
        <v>72</v>
      </c>
      <c r="J27" s="672" t="s">
        <v>72</v>
      </c>
      <c r="K27" s="716" t="s">
        <v>72</v>
      </c>
      <c r="L27" s="673" t="s">
        <v>72</v>
      </c>
      <c r="M27" s="674" t="s">
        <v>72</v>
      </c>
      <c r="N27" s="716" t="s">
        <v>72</v>
      </c>
      <c r="O27" s="675" t="s">
        <v>72</v>
      </c>
      <c r="P27" s="676" t="s">
        <v>72</v>
      </c>
      <c r="Q27" s="716" t="s">
        <v>72</v>
      </c>
      <c r="R27" s="677" t="s">
        <v>72</v>
      </c>
      <c r="S27" s="678" t="s">
        <v>72</v>
      </c>
      <c r="T27" s="716" t="s">
        <v>72</v>
      </c>
      <c r="U27" s="679" t="s">
        <v>72</v>
      </c>
      <c r="V27" s="680" t="s">
        <v>72</v>
      </c>
      <c r="W27" s="716" t="s">
        <v>72</v>
      </c>
    </row>
    <row r="28" spans="1:23" ht="21" customHeight="1" thickTop="1" x14ac:dyDescent="0.2">
      <c r="A28" s="248"/>
      <c r="B28" s="266"/>
      <c r="C28" s="508" t="s">
        <v>99</v>
      </c>
      <c r="D28" s="509"/>
      <c r="E28" s="510"/>
      <c r="F28" s="624"/>
      <c r="G28" s="625"/>
      <c r="H28" s="626"/>
      <c r="I28" s="627"/>
      <c r="J28" s="628"/>
      <c r="K28" s="710"/>
      <c r="L28" s="629"/>
      <c r="M28" s="630"/>
      <c r="N28" s="710"/>
      <c r="O28" s="631"/>
      <c r="P28" s="632"/>
      <c r="Q28" s="710"/>
      <c r="R28" s="633"/>
      <c r="S28" s="634"/>
      <c r="T28" s="710"/>
      <c r="U28" s="635"/>
      <c r="V28" s="636"/>
      <c r="W28" s="710"/>
    </row>
    <row r="29" spans="1:23" ht="21" customHeight="1" thickBot="1" x14ac:dyDescent="0.3">
      <c r="A29" s="248"/>
      <c r="B29" s="155"/>
      <c r="C29" s="511"/>
      <c r="D29" s="512"/>
      <c r="E29" s="513"/>
      <c r="F29" s="637"/>
      <c r="G29" s="638"/>
      <c r="H29" s="705"/>
      <c r="I29" s="639"/>
      <c r="J29" s="640"/>
      <c r="K29" s="711"/>
      <c r="L29" s="641"/>
      <c r="M29" s="642"/>
      <c r="N29" s="711"/>
      <c r="O29" s="643"/>
      <c r="P29" s="644"/>
      <c r="Q29" s="711"/>
      <c r="R29" s="645"/>
      <c r="S29" s="646"/>
      <c r="T29" s="711"/>
      <c r="U29" s="647"/>
      <c r="V29" s="648"/>
      <c r="W29" s="711"/>
    </row>
    <row r="30" spans="1:23" ht="48" customHeight="1" thickTop="1" x14ac:dyDescent="0.25">
      <c r="A30" s="248"/>
      <c r="B30" s="270" t="s">
        <v>72</v>
      </c>
      <c r="C30" s="519" t="s">
        <v>100</v>
      </c>
      <c r="D30" s="271"/>
      <c r="E30" s="272"/>
      <c r="F30" s="668" t="s">
        <v>72</v>
      </c>
      <c r="G30" s="669" t="s">
        <v>72</v>
      </c>
      <c r="H30" s="670" t="s">
        <v>72</v>
      </c>
      <c r="I30" s="671" t="s">
        <v>72</v>
      </c>
      <c r="J30" s="672" t="s">
        <v>72</v>
      </c>
      <c r="K30" s="716" t="s">
        <v>72</v>
      </c>
      <c r="L30" s="673" t="s">
        <v>72</v>
      </c>
      <c r="M30" s="674" t="s">
        <v>72</v>
      </c>
      <c r="N30" s="716" t="s">
        <v>72</v>
      </c>
      <c r="O30" s="675" t="s">
        <v>72</v>
      </c>
      <c r="P30" s="676" t="s">
        <v>72</v>
      </c>
      <c r="Q30" s="716" t="s">
        <v>72</v>
      </c>
      <c r="R30" s="677" t="s">
        <v>72</v>
      </c>
      <c r="S30" s="678" t="s">
        <v>72</v>
      </c>
      <c r="T30" s="716" t="s">
        <v>72</v>
      </c>
      <c r="U30" s="679" t="s">
        <v>72</v>
      </c>
      <c r="V30" s="680" t="s">
        <v>72</v>
      </c>
      <c r="W30" s="716" t="s">
        <v>72</v>
      </c>
    </row>
    <row r="31" spans="1:23" ht="48" customHeight="1" x14ac:dyDescent="0.25">
      <c r="A31" s="248"/>
      <c r="B31" s="270" t="s">
        <v>72</v>
      </c>
      <c r="C31" s="520"/>
      <c r="D31" s="273"/>
      <c r="E31" s="274"/>
      <c r="F31" s="668" t="s">
        <v>72</v>
      </c>
      <c r="G31" s="669" t="s">
        <v>72</v>
      </c>
      <c r="H31" s="670" t="s">
        <v>72</v>
      </c>
      <c r="I31" s="671" t="s">
        <v>72</v>
      </c>
      <c r="J31" s="672" t="s">
        <v>72</v>
      </c>
      <c r="K31" s="716" t="s">
        <v>72</v>
      </c>
      <c r="L31" s="673" t="s">
        <v>72</v>
      </c>
      <c r="M31" s="674" t="s">
        <v>72</v>
      </c>
      <c r="N31" s="716" t="s">
        <v>72</v>
      </c>
      <c r="O31" s="675" t="s">
        <v>72</v>
      </c>
      <c r="P31" s="676" t="s">
        <v>72</v>
      </c>
      <c r="Q31" s="716" t="s">
        <v>72</v>
      </c>
      <c r="R31" s="677" t="s">
        <v>72</v>
      </c>
      <c r="S31" s="678" t="s">
        <v>72</v>
      </c>
      <c r="T31" s="716" t="s">
        <v>72</v>
      </c>
      <c r="U31" s="679" t="s">
        <v>72</v>
      </c>
      <c r="V31" s="680" t="s">
        <v>72</v>
      </c>
      <c r="W31" s="716" t="s">
        <v>72</v>
      </c>
    </row>
    <row r="32" spans="1:23" ht="48" customHeight="1" x14ac:dyDescent="0.25">
      <c r="A32" s="248"/>
      <c r="B32" s="270" t="s">
        <v>72</v>
      </c>
      <c r="C32" s="520"/>
      <c r="D32" s="273"/>
      <c r="E32" s="274"/>
      <c r="F32" s="668" t="s">
        <v>72</v>
      </c>
      <c r="G32" s="669" t="s">
        <v>72</v>
      </c>
      <c r="H32" s="670" t="s">
        <v>72</v>
      </c>
      <c r="I32" s="671" t="s">
        <v>72</v>
      </c>
      <c r="J32" s="672" t="s">
        <v>72</v>
      </c>
      <c r="K32" s="716" t="s">
        <v>72</v>
      </c>
      <c r="L32" s="673" t="s">
        <v>72</v>
      </c>
      <c r="M32" s="674" t="s">
        <v>72</v>
      </c>
      <c r="N32" s="716" t="s">
        <v>72</v>
      </c>
      <c r="O32" s="675" t="s">
        <v>72</v>
      </c>
      <c r="P32" s="676" t="s">
        <v>72</v>
      </c>
      <c r="Q32" s="716" t="s">
        <v>72</v>
      </c>
      <c r="R32" s="677" t="s">
        <v>72</v>
      </c>
      <c r="S32" s="678" t="s">
        <v>72</v>
      </c>
      <c r="T32" s="716" t="s">
        <v>72</v>
      </c>
      <c r="U32" s="679" t="s">
        <v>72</v>
      </c>
      <c r="V32" s="680" t="s">
        <v>72</v>
      </c>
      <c r="W32" s="716" t="s">
        <v>72</v>
      </c>
    </row>
    <row r="33" spans="1:94" ht="48" customHeight="1" x14ac:dyDescent="0.25">
      <c r="A33" s="248"/>
      <c r="B33" s="270" t="s">
        <v>72</v>
      </c>
      <c r="C33" s="520"/>
      <c r="D33" s="273"/>
      <c r="E33" s="274"/>
      <c r="F33" s="668" t="s">
        <v>72</v>
      </c>
      <c r="G33" s="669" t="s">
        <v>72</v>
      </c>
      <c r="H33" s="670" t="s">
        <v>72</v>
      </c>
      <c r="I33" s="671" t="s">
        <v>72</v>
      </c>
      <c r="J33" s="672" t="s">
        <v>72</v>
      </c>
      <c r="K33" s="716" t="s">
        <v>72</v>
      </c>
      <c r="L33" s="673" t="s">
        <v>72</v>
      </c>
      <c r="M33" s="674" t="s">
        <v>72</v>
      </c>
      <c r="N33" s="716" t="s">
        <v>72</v>
      </c>
      <c r="O33" s="675" t="s">
        <v>72</v>
      </c>
      <c r="P33" s="676" t="s">
        <v>72</v>
      </c>
      <c r="Q33" s="716" t="s">
        <v>72</v>
      </c>
      <c r="R33" s="677" t="s">
        <v>72</v>
      </c>
      <c r="S33" s="678" t="s">
        <v>72</v>
      </c>
      <c r="T33" s="716" t="s">
        <v>72</v>
      </c>
      <c r="U33" s="679" t="s">
        <v>72</v>
      </c>
      <c r="V33" s="680" t="s">
        <v>72</v>
      </c>
      <c r="W33" s="716" t="s">
        <v>72</v>
      </c>
    </row>
    <row r="34" spans="1:94" s="74" customFormat="1" ht="48" customHeight="1" thickBot="1" x14ac:dyDescent="0.3">
      <c r="A34" s="248"/>
      <c r="B34" s="275" t="s">
        <v>72</v>
      </c>
      <c r="C34" s="521"/>
      <c r="D34" s="276"/>
      <c r="E34" s="277"/>
      <c r="F34" s="681" t="s">
        <v>72</v>
      </c>
      <c r="G34" s="682" t="s">
        <v>72</v>
      </c>
      <c r="H34" s="683" t="s">
        <v>72</v>
      </c>
      <c r="I34" s="684" t="s">
        <v>72</v>
      </c>
      <c r="J34" s="685" t="s">
        <v>72</v>
      </c>
      <c r="K34" s="717" t="s">
        <v>72</v>
      </c>
      <c r="L34" s="686" t="s">
        <v>72</v>
      </c>
      <c r="M34" s="687" t="s">
        <v>72</v>
      </c>
      <c r="N34" s="717" t="s">
        <v>72</v>
      </c>
      <c r="O34" s="688" t="s">
        <v>72</v>
      </c>
      <c r="P34" s="689" t="s">
        <v>72</v>
      </c>
      <c r="Q34" s="717" t="s">
        <v>72</v>
      </c>
      <c r="R34" s="690" t="s">
        <v>72</v>
      </c>
      <c r="S34" s="691" t="s">
        <v>72</v>
      </c>
      <c r="T34" s="717" t="s">
        <v>72</v>
      </c>
      <c r="U34" s="692" t="s">
        <v>72</v>
      </c>
      <c r="V34" s="693" t="s">
        <v>72</v>
      </c>
      <c r="W34" s="717" t="s">
        <v>72</v>
      </c>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row>
    <row r="35" spans="1:94" ht="21" customHeight="1" thickTop="1" x14ac:dyDescent="0.2">
      <c r="A35" s="248"/>
      <c r="B35" s="154"/>
      <c r="C35" s="508" t="s">
        <v>101</v>
      </c>
      <c r="D35" s="509"/>
      <c r="E35" s="510"/>
      <c r="F35" s="624"/>
      <c r="G35" s="625"/>
      <c r="H35" s="626"/>
      <c r="I35" s="627"/>
      <c r="J35" s="628"/>
      <c r="K35" s="710"/>
      <c r="L35" s="629"/>
      <c r="M35" s="630"/>
      <c r="N35" s="710"/>
      <c r="O35" s="631"/>
      <c r="P35" s="632"/>
      <c r="Q35" s="710"/>
      <c r="R35" s="633"/>
      <c r="S35" s="634"/>
      <c r="T35" s="710"/>
      <c r="U35" s="635"/>
      <c r="V35" s="636"/>
      <c r="W35" s="710"/>
    </row>
    <row r="36" spans="1:94" ht="21" customHeight="1" thickBot="1" x14ac:dyDescent="0.3">
      <c r="A36" s="248"/>
      <c r="B36" s="155"/>
      <c r="C36" s="511"/>
      <c r="D36" s="512"/>
      <c r="E36" s="513"/>
      <c r="F36" s="637"/>
      <c r="G36" s="638"/>
      <c r="H36" s="705"/>
      <c r="I36" s="639"/>
      <c r="J36" s="640"/>
      <c r="K36" s="711"/>
      <c r="L36" s="641"/>
      <c r="M36" s="642"/>
      <c r="N36" s="711"/>
      <c r="O36" s="643"/>
      <c r="P36" s="644"/>
      <c r="Q36" s="711"/>
      <c r="R36" s="645"/>
      <c r="S36" s="646"/>
      <c r="T36" s="711"/>
      <c r="U36" s="647"/>
      <c r="V36" s="648"/>
      <c r="W36" s="711"/>
    </row>
    <row r="37" spans="1:94" ht="48" customHeight="1" thickTop="1" x14ac:dyDescent="0.25">
      <c r="A37" s="248"/>
      <c r="B37" s="270" t="s">
        <v>72</v>
      </c>
      <c r="C37" s="519" t="s">
        <v>102</v>
      </c>
      <c r="D37" s="271"/>
      <c r="E37" s="272"/>
      <c r="F37" s="668" t="s">
        <v>72</v>
      </c>
      <c r="G37" s="669" t="s">
        <v>72</v>
      </c>
      <c r="H37" s="670" t="s">
        <v>72</v>
      </c>
      <c r="I37" s="671" t="s">
        <v>72</v>
      </c>
      <c r="J37" s="672" t="s">
        <v>72</v>
      </c>
      <c r="K37" s="716" t="s">
        <v>72</v>
      </c>
      <c r="L37" s="673" t="s">
        <v>72</v>
      </c>
      <c r="M37" s="674" t="s">
        <v>72</v>
      </c>
      <c r="N37" s="716" t="s">
        <v>72</v>
      </c>
      <c r="O37" s="675" t="s">
        <v>72</v>
      </c>
      <c r="P37" s="676" t="s">
        <v>72</v>
      </c>
      <c r="Q37" s="716" t="s">
        <v>72</v>
      </c>
      <c r="R37" s="677" t="s">
        <v>72</v>
      </c>
      <c r="S37" s="678" t="s">
        <v>72</v>
      </c>
      <c r="T37" s="716" t="s">
        <v>72</v>
      </c>
      <c r="U37" s="679" t="s">
        <v>72</v>
      </c>
      <c r="V37" s="680" t="s">
        <v>72</v>
      </c>
      <c r="W37" s="716" t="s">
        <v>72</v>
      </c>
    </row>
    <row r="38" spans="1:94" ht="48" customHeight="1" x14ac:dyDescent="0.25">
      <c r="A38" s="248"/>
      <c r="B38" s="270" t="s">
        <v>72</v>
      </c>
      <c r="C38" s="520"/>
      <c r="D38" s="273"/>
      <c r="E38" s="274"/>
      <c r="F38" s="668" t="s">
        <v>72</v>
      </c>
      <c r="G38" s="669" t="s">
        <v>72</v>
      </c>
      <c r="H38" s="670" t="s">
        <v>72</v>
      </c>
      <c r="I38" s="671" t="s">
        <v>72</v>
      </c>
      <c r="J38" s="672" t="s">
        <v>72</v>
      </c>
      <c r="K38" s="716" t="s">
        <v>72</v>
      </c>
      <c r="L38" s="673" t="s">
        <v>72</v>
      </c>
      <c r="M38" s="674" t="s">
        <v>72</v>
      </c>
      <c r="N38" s="716" t="s">
        <v>72</v>
      </c>
      <c r="O38" s="675" t="s">
        <v>72</v>
      </c>
      <c r="P38" s="676" t="s">
        <v>72</v>
      </c>
      <c r="Q38" s="716" t="s">
        <v>72</v>
      </c>
      <c r="R38" s="677" t="s">
        <v>72</v>
      </c>
      <c r="S38" s="678" t="s">
        <v>72</v>
      </c>
      <c r="T38" s="716" t="s">
        <v>72</v>
      </c>
      <c r="U38" s="679" t="s">
        <v>72</v>
      </c>
      <c r="V38" s="680" t="s">
        <v>72</v>
      </c>
      <c r="W38" s="716" t="s">
        <v>72</v>
      </c>
    </row>
    <row r="39" spans="1:94" ht="48" customHeight="1" thickBot="1" x14ac:dyDescent="0.3">
      <c r="A39" s="248"/>
      <c r="B39" s="270" t="s">
        <v>72</v>
      </c>
      <c r="C39" s="520"/>
      <c r="D39" s="273"/>
      <c r="E39" s="274"/>
      <c r="F39" s="668" t="s">
        <v>72</v>
      </c>
      <c r="G39" s="669" t="s">
        <v>72</v>
      </c>
      <c r="H39" s="670" t="s">
        <v>72</v>
      </c>
      <c r="I39" s="671" t="s">
        <v>72</v>
      </c>
      <c r="J39" s="672" t="s">
        <v>72</v>
      </c>
      <c r="K39" s="716" t="s">
        <v>72</v>
      </c>
      <c r="L39" s="673" t="s">
        <v>72</v>
      </c>
      <c r="M39" s="674" t="s">
        <v>72</v>
      </c>
      <c r="N39" s="716" t="s">
        <v>72</v>
      </c>
      <c r="O39" s="675" t="s">
        <v>72</v>
      </c>
      <c r="P39" s="676" t="s">
        <v>72</v>
      </c>
      <c r="Q39" s="716" t="s">
        <v>72</v>
      </c>
      <c r="R39" s="677" t="s">
        <v>72</v>
      </c>
      <c r="S39" s="678" t="s">
        <v>72</v>
      </c>
      <c r="T39" s="716" t="s">
        <v>72</v>
      </c>
      <c r="U39" s="679" t="s">
        <v>72</v>
      </c>
      <c r="V39" s="680" t="s">
        <v>72</v>
      </c>
      <c r="W39" s="716" t="s">
        <v>72</v>
      </c>
    </row>
    <row r="40" spans="1:94" ht="21" customHeight="1" thickTop="1" x14ac:dyDescent="0.2">
      <c r="A40" s="248"/>
      <c r="B40" s="266"/>
      <c r="C40" s="508" t="s">
        <v>103</v>
      </c>
      <c r="D40" s="509"/>
      <c r="E40" s="510"/>
      <c r="F40" s="624"/>
      <c r="G40" s="625"/>
      <c r="H40" s="626"/>
      <c r="I40" s="627"/>
      <c r="J40" s="628"/>
      <c r="K40" s="710"/>
      <c r="L40" s="629"/>
      <c r="M40" s="630"/>
      <c r="N40" s="710"/>
      <c r="O40" s="631"/>
      <c r="P40" s="632"/>
      <c r="Q40" s="710"/>
      <c r="R40" s="633"/>
      <c r="S40" s="634"/>
      <c r="T40" s="710"/>
      <c r="U40" s="635"/>
      <c r="V40" s="636"/>
      <c r="W40" s="710"/>
    </row>
    <row r="41" spans="1:94" ht="21" customHeight="1" thickBot="1" x14ac:dyDescent="0.3">
      <c r="A41" s="248"/>
      <c r="B41" s="155"/>
      <c r="C41" s="511"/>
      <c r="D41" s="512"/>
      <c r="E41" s="513"/>
      <c r="F41" s="637"/>
      <c r="G41" s="638"/>
      <c r="H41" s="705"/>
      <c r="I41" s="639"/>
      <c r="J41" s="640"/>
      <c r="K41" s="711"/>
      <c r="L41" s="641"/>
      <c r="M41" s="642"/>
      <c r="N41" s="711"/>
      <c r="O41" s="643"/>
      <c r="P41" s="644"/>
      <c r="Q41" s="711"/>
      <c r="R41" s="645"/>
      <c r="S41" s="646"/>
      <c r="T41" s="711"/>
      <c r="U41" s="647"/>
      <c r="V41" s="648"/>
      <c r="W41" s="711"/>
    </row>
    <row r="42" spans="1:94" ht="48" customHeight="1" thickTop="1" x14ac:dyDescent="0.25">
      <c r="A42" s="248"/>
      <c r="B42" s="270" t="s">
        <v>72</v>
      </c>
      <c r="C42" s="519" t="s">
        <v>104</v>
      </c>
      <c r="D42" s="271"/>
      <c r="E42" s="272"/>
      <c r="F42" s="668" t="s">
        <v>72</v>
      </c>
      <c r="G42" s="669" t="s">
        <v>72</v>
      </c>
      <c r="H42" s="670" t="s">
        <v>72</v>
      </c>
      <c r="I42" s="671" t="s">
        <v>72</v>
      </c>
      <c r="J42" s="672" t="s">
        <v>72</v>
      </c>
      <c r="K42" s="716" t="s">
        <v>72</v>
      </c>
      <c r="L42" s="673" t="s">
        <v>72</v>
      </c>
      <c r="M42" s="674" t="s">
        <v>72</v>
      </c>
      <c r="N42" s="716" t="s">
        <v>72</v>
      </c>
      <c r="O42" s="675" t="s">
        <v>72</v>
      </c>
      <c r="P42" s="676" t="s">
        <v>72</v>
      </c>
      <c r="Q42" s="716" t="s">
        <v>72</v>
      </c>
      <c r="R42" s="677" t="s">
        <v>72</v>
      </c>
      <c r="S42" s="678" t="s">
        <v>72</v>
      </c>
      <c r="T42" s="716" t="s">
        <v>72</v>
      </c>
      <c r="U42" s="679" t="s">
        <v>72</v>
      </c>
      <c r="V42" s="680" t="s">
        <v>72</v>
      </c>
      <c r="W42" s="716" t="s">
        <v>72</v>
      </c>
    </row>
    <row r="43" spans="1:94" ht="48" customHeight="1" x14ac:dyDescent="0.25">
      <c r="A43" s="248"/>
      <c r="B43" s="270" t="s">
        <v>72</v>
      </c>
      <c r="C43" s="520"/>
      <c r="D43" s="273"/>
      <c r="E43" s="274"/>
      <c r="F43" s="668" t="s">
        <v>72</v>
      </c>
      <c r="G43" s="669" t="s">
        <v>72</v>
      </c>
      <c r="H43" s="670" t="s">
        <v>72</v>
      </c>
      <c r="I43" s="671" t="s">
        <v>72</v>
      </c>
      <c r="J43" s="672" t="s">
        <v>72</v>
      </c>
      <c r="K43" s="716" t="s">
        <v>72</v>
      </c>
      <c r="L43" s="673" t="s">
        <v>72</v>
      </c>
      <c r="M43" s="674" t="s">
        <v>72</v>
      </c>
      <c r="N43" s="716" t="s">
        <v>72</v>
      </c>
      <c r="O43" s="675" t="s">
        <v>72</v>
      </c>
      <c r="P43" s="676" t="s">
        <v>72</v>
      </c>
      <c r="Q43" s="716" t="s">
        <v>72</v>
      </c>
      <c r="R43" s="677" t="s">
        <v>72</v>
      </c>
      <c r="S43" s="678" t="s">
        <v>72</v>
      </c>
      <c r="T43" s="716" t="s">
        <v>72</v>
      </c>
      <c r="U43" s="679" t="s">
        <v>72</v>
      </c>
      <c r="V43" s="680" t="s">
        <v>72</v>
      </c>
      <c r="W43" s="716" t="s">
        <v>72</v>
      </c>
    </row>
    <row r="44" spans="1:94" ht="48" customHeight="1" x14ac:dyDescent="0.25">
      <c r="A44" s="248"/>
      <c r="B44" s="270" t="s">
        <v>72</v>
      </c>
      <c r="C44" s="520"/>
      <c r="D44" s="273"/>
      <c r="E44" s="274"/>
      <c r="F44" s="668" t="s">
        <v>72</v>
      </c>
      <c r="G44" s="669" t="s">
        <v>72</v>
      </c>
      <c r="H44" s="670" t="s">
        <v>72</v>
      </c>
      <c r="I44" s="671" t="s">
        <v>72</v>
      </c>
      <c r="J44" s="672" t="s">
        <v>72</v>
      </c>
      <c r="K44" s="716" t="s">
        <v>72</v>
      </c>
      <c r="L44" s="673" t="s">
        <v>72</v>
      </c>
      <c r="M44" s="674" t="s">
        <v>72</v>
      </c>
      <c r="N44" s="716" t="s">
        <v>72</v>
      </c>
      <c r="O44" s="675" t="s">
        <v>72</v>
      </c>
      <c r="P44" s="676" t="s">
        <v>72</v>
      </c>
      <c r="Q44" s="716" t="s">
        <v>72</v>
      </c>
      <c r="R44" s="677" t="s">
        <v>72</v>
      </c>
      <c r="S44" s="678" t="s">
        <v>72</v>
      </c>
      <c r="T44" s="716" t="s">
        <v>72</v>
      </c>
      <c r="U44" s="679" t="s">
        <v>72</v>
      </c>
      <c r="V44" s="680" t="s">
        <v>72</v>
      </c>
      <c r="W44" s="716" t="s">
        <v>72</v>
      </c>
    </row>
    <row r="45" spans="1:94" ht="48" customHeight="1" x14ac:dyDescent="0.25">
      <c r="A45" s="248"/>
      <c r="B45" s="270" t="s">
        <v>72</v>
      </c>
      <c r="C45" s="520"/>
      <c r="D45" s="273"/>
      <c r="E45" s="274"/>
      <c r="F45" s="668" t="s">
        <v>72</v>
      </c>
      <c r="G45" s="669" t="s">
        <v>72</v>
      </c>
      <c r="H45" s="670" t="s">
        <v>72</v>
      </c>
      <c r="I45" s="671" t="s">
        <v>72</v>
      </c>
      <c r="J45" s="672" t="s">
        <v>72</v>
      </c>
      <c r="K45" s="716" t="s">
        <v>72</v>
      </c>
      <c r="L45" s="673" t="s">
        <v>72</v>
      </c>
      <c r="M45" s="674" t="s">
        <v>72</v>
      </c>
      <c r="N45" s="716" t="s">
        <v>72</v>
      </c>
      <c r="O45" s="675" t="s">
        <v>72</v>
      </c>
      <c r="P45" s="676" t="s">
        <v>72</v>
      </c>
      <c r="Q45" s="716" t="s">
        <v>72</v>
      </c>
      <c r="R45" s="677" t="s">
        <v>72</v>
      </c>
      <c r="S45" s="678" t="s">
        <v>72</v>
      </c>
      <c r="T45" s="716" t="s">
        <v>72</v>
      </c>
      <c r="U45" s="679" t="s">
        <v>72</v>
      </c>
      <c r="V45" s="680" t="s">
        <v>72</v>
      </c>
      <c r="W45" s="716" t="s">
        <v>72</v>
      </c>
    </row>
    <row r="46" spans="1:94" ht="48" customHeight="1" x14ac:dyDescent="0.25">
      <c r="A46" s="248"/>
      <c r="B46" s="270" t="s">
        <v>72</v>
      </c>
      <c r="C46" s="520"/>
      <c r="D46" s="273"/>
      <c r="E46" s="274"/>
      <c r="F46" s="668" t="s">
        <v>72</v>
      </c>
      <c r="G46" s="669" t="s">
        <v>72</v>
      </c>
      <c r="H46" s="670" t="s">
        <v>72</v>
      </c>
      <c r="I46" s="671" t="s">
        <v>72</v>
      </c>
      <c r="J46" s="672" t="s">
        <v>72</v>
      </c>
      <c r="K46" s="716" t="s">
        <v>72</v>
      </c>
      <c r="L46" s="673" t="s">
        <v>72</v>
      </c>
      <c r="M46" s="674" t="s">
        <v>72</v>
      </c>
      <c r="N46" s="716" t="s">
        <v>72</v>
      </c>
      <c r="O46" s="675" t="s">
        <v>72</v>
      </c>
      <c r="P46" s="676" t="s">
        <v>72</v>
      </c>
      <c r="Q46" s="716" t="s">
        <v>72</v>
      </c>
      <c r="R46" s="677" t="s">
        <v>72</v>
      </c>
      <c r="S46" s="678" t="s">
        <v>72</v>
      </c>
      <c r="T46" s="716" t="s">
        <v>72</v>
      </c>
      <c r="U46" s="679" t="s">
        <v>72</v>
      </c>
      <c r="V46" s="680" t="s">
        <v>72</v>
      </c>
      <c r="W46" s="716" t="s">
        <v>72</v>
      </c>
    </row>
    <row r="47" spans="1:94" ht="48" customHeight="1" thickBot="1" x14ac:dyDescent="0.3">
      <c r="A47" s="248"/>
      <c r="B47" s="270" t="s">
        <v>72</v>
      </c>
      <c r="C47" s="520"/>
      <c r="D47" s="273"/>
      <c r="E47" s="274"/>
      <c r="F47" s="668" t="s">
        <v>72</v>
      </c>
      <c r="G47" s="669" t="s">
        <v>72</v>
      </c>
      <c r="H47" s="670" t="s">
        <v>72</v>
      </c>
      <c r="I47" s="671" t="s">
        <v>72</v>
      </c>
      <c r="J47" s="672" t="s">
        <v>72</v>
      </c>
      <c r="K47" s="716" t="s">
        <v>72</v>
      </c>
      <c r="L47" s="673" t="s">
        <v>72</v>
      </c>
      <c r="M47" s="674" t="s">
        <v>72</v>
      </c>
      <c r="N47" s="716" t="s">
        <v>72</v>
      </c>
      <c r="O47" s="675" t="s">
        <v>72</v>
      </c>
      <c r="P47" s="676" t="s">
        <v>72</v>
      </c>
      <c r="Q47" s="716" t="s">
        <v>72</v>
      </c>
      <c r="R47" s="677" t="s">
        <v>72</v>
      </c>
      <c r="S47" s="678" t="s">
        <v>72</v>
      </c>
      <c r="T47" s="716" t="s">
        <v>72</v>
      </c>
      <c r="U47" s="679" t="s">
        <v>72</v>
      </c>
      <c r="V47" s="680" t="s">
        <v>72</v>
      </c>
      <c r="W47" s="716" t="s">
        <v>72</v>
      </c>
    </row>
    <row r="48" spans="1:94" ht="21" customHeight="1" thickTop="1" x14ac:dyDescent="0.2">
      <c r="A48" s="248"/>
      <c r="B48" s="266"/>
      <c r="C48" s="508" t="s">
        <v>105</v>
      </c>
      <c r="D48" s="509"/>
      <c r="E48" s="510"/>
      <c r="F48" s="624"/>
      <c r="G48" s="625"/>
      <c r="H48" s="626"/>
      <c r="I48" s="627"/>
      <c r="J48" s="628"/>
      <c r="K48" s="710"/>
      <c r="L48" s="629"/>
      <c r="M48" s="630"/>
      <c r="N48" s="710"/>
      <c r="O48" s="631"/>
      <c r="P48" s="632"/>
      <c r="Q48" s="710"/>
      <c r="R48" s="633"/>
      <c r="S48" s="634"/>
      <c r="T48" s="710"/>
      <c r="U48" s="635"/>
      <c r="V48" s="636"/>
      <c r="W48" s="710"/>
    </row>
    <row r="49" spans="1:23" ht="21" customHeight="1" thickBot="1" x14ac:dyDescent="0.3">
      <c r="A49" s="248"/>
      <c r="B49" s="155"/>
      <c r="C49" s="511"/>
      <c r="D49" s="512"/>
      <c r="E49" s="513"/>
      <c r="F49" s="637"/>
      <c r="G49" s="638"/>
      <c r="H49" s="705"/>
      <c r="I49" s="639"/>
      <c r="J49" s="640"/>
      <c r="K49" s="711"/>
      <c r="L49" s="641"/>
      <c r="M49" s="642"/>
      <c r="N49" s="711"/>
      <c r="O49" s="643"/>
      <c r="P49" s="644"/>
      <c r="Q49" s="711"/>
      <c r="R49" s="645"/>
      <c r="S49" s="646"/>
      <c r="T49" s="711"/>
      <c r="U49" s="647"/>
      <c r="V49" s="648"/>
      <c r="W49" s="711"/>
    </row>
    <row r="50" spans="1:23" ht="48" customHeight="1" thickTop="1" x14ac:dyDescent="0.25">
      <c r="A50" s="248"/>
      <c r="B50" s="270" t="s">
        <v>72</v>
      </c>
      <c r="C50" s="519" t="s">
        <v>106</v>
      </c>
      <c r="D50" s="271"/>
      <c r="E50" s="272"/>
      <c r="F50" s="668" t="s">
        <v>72</v>
      </c>
      <c r="G50" s="669" t="s">
        <v>72</v>
      </c>
      <c r="H50" s="670" t="s">
        <v>72</v>
      </c>
      <c r="I50" s="671" t="s">
        <v>72</v>
      </c>
      <c r="J50" s="672" t="s">
        <v>72</v>
      </c>
      <c r="K50" s="716" t="s">
        <v>72</v>
      </c>
      <c r="L50" s="673" t="s">
        <v>72</v>
      </c>
      <c r="M50" s="674" t="s">
        <v>72</v>
      </c>
      <c r="N50" s="716" t="s">
        <v>72</v>
      </c>
      <c r="O50" s="675" t="s">
        <v>72</v>
      </c>
      <c r="P50" s="676" t="s">
        <v>72</v>
      </c>
      <c r="Q50" s="716" t="s">
        <v>72</v>
      </c>
      <c r="R50" s="677" t="s">
        <v>72</v>
      </c>
      <c r="S50" s="678" t="s">
        <v>72</v>
      </c>
      <c r="T50" s="716" t="s">
        <v>72</v>
      </c>
      <c r="U50" s="679" t="s">
        <v>72</v>
      </c>
      <c r="V50" s="680" t="s">
        <v>72</v>
      </c>
      <c r="W50" s="716" t="s">
        <v>72</v>
      </c>
    </row>
    <row r="51" spans="1:23" ht="48" customHeight="1" x14ac:dyDescent="0.25">
      <c r="A51" s="248"/>
      <c r="B51" s="270" t="s">
        <v>72</v>
      </c>
      <c r="C51" s="520"/>
      <c r="D51" s="273"/>
      <c r="E51" s="274"/>
      <c r="F51" s="668" t="s">
        <v>72</v>
      </c>
      <c r="G51" s="669" t="s">
        <v>72</v>
      </c>
      <c r="H51" s="670" t="s">
        <v>72</v>
      </c>
      <c r="I51" s="671" t="s">
        <v>72</v>
      </c>
      <c r="J51" s="672" t="s">
        <v>72</v>
      </c>
      <c r="K51" s="716" t="s">
        <v>72</v>
      </c>
      <c r="L51" s="673" t="s">
        <v>72</v>
      </c>
      <c r="M51" s="674" t="s">
        <v>72</v>
      </c>
      <c r="N51" s="716" t="s">
        <v>72</v>
      </c>
      <c r="O51" s="675" t="s">
        <v>72</v>
      </c>
      <c r="P51" s="676" t="s">
        <v>72</v>
      </c>
      <c r="Q51" s="716" t="s">
        <v>72</v>
      </c>
      <c r="R51" s="677" t="s">
        <v>72</v>
      </c>
      <c r="S51" s="678" t="s">
        <v>72</v>
      </c>
      <c r="T51" s="716" t="s">
        <v>72</v>
      </c>
      <c r="U51" s="679" t="s">
        <v>72</v>
      </c>
      <c r="V51" s="680" t="s">
        <v>72</v>
      </c>
      <c r="W51" s="716" t="s">
        <v>72</v>
      </c>
    </row>
    <row r="52" spans="1:23" ht="48" customHeight="1" x14ac:dyDescent="0.25">
      <c r="A52" s="248"/>
      <c r="B52" s="270" t="s">
        <v>72</v>
      </c>
      <c r="C52" s="520"/>
      <c r="D52" s="273"/>
      <c r="E52" s="274"/>
      <c r="F52" s="668" t="s">
        <v>72</v>
      </c>
      <c r="G52" s="669" t="s">
        <v>72</v>
      </c>
      <c r="H52" s="670" t="s">
        <v>72</v>
      </c>
      <c r="I52" s="671" t="s">
        <v>72</v>
      </c>
      <c r="J52" s="672" t="s">
        <v>72</v>
      </c>
      <c r="K52" s="716" t="s">
        <v>72</v>
      </c>
      <c r="L52" s="673" t="s">
        <v>72</v>
      </c>
      <c r="M52" s="674" t="s">
        <v>72</v>
      </c>
      <c r="N52" s="716" t="s">
        <v>72</v>
      </c>
      <c r="O52" s="675" t="s">
        <v>72</v>
      </c>
      <c r="P52" s="676" t="s">
        <v>72</v>
      </c>
      <c r="Q52" s="716" t="s">
        <v>72</v>
      </c>
      <c r="R52" s="677" t="s">
        <v>72</v>
      </c>
      <c r="S52" s="678" t="s">
        <v>72</v>
      </c>
      <c r="T52" s="716" t="s">
        <v>72</v>
      </c>
      <c r="U52" s="679" t="s">
        <v>72</v>
      </c>
      <c r="V52" s="680" t="s">
        <v>72</v>
      </c>
      <c r="W52" s="716" t="s">
        <v>72</v>
      </c>
    </row>
    <row r="53" spans="1:23" ht="48" customHeight="1" x14ac:dyDescent="0.25">
      <c r="A53" s="248"/>
      <c r="B53" s="270" t="s">
        <v>72</v>
      </c>
      <c r="C53" s="520"/>
      <c r="D53" s="273"/>
      <c r="E53" s="274"/>
      <c r="F53" s="668" t="s">
        <v>72</v>
      </c>
      <c r="G53" s="669" t="s">
        <v>72</v>
      </c>
      <c r="H53" s="670" t="s">
        <v>72</v>
      </c>
      <c r="I53" s="671" t="s">
        <v>72</v>
      </c>
      <c r="J53" s="672" t="s">
        <v>72</v>
      </c>
      <c r="K53" s="716" t="s">
        <v>72</v>
      </c>
      <c r="L53" s="673" t="s">
        <v>72</v>
      </c>
      <c r="M53" s="674" t="s">
        <v>72</v>
      </c>
      <c r="N53" s="716" t="s">
        <v>72</v>
      </c>
      <c r="O53" s="675" t="s">
        <v>72</v>
      </c>
      <c r="P53" s="676" t="s">
        <v>72</v>
      </c>
      <c r="Q53" s="716" t="s">
        <v>72</v>
      </c>
      <c r="R53" s="677" t="s">
        <v>72</v>
      </c>
      <c r="S53" s="678" t="s">
        <v>72</v>
      </c>
      <c r="T53" s="716" t="s">
        <v>72</v>
      </c>
      <c r="U53" s="679" t="s">
        <v>72</v>
      </c>
      <c r="V53" s="680" t="s">
        <v>72</v>
      </c>
      <c r="W53" s="716" t="s">
        <v>72</v>
      </c>
    </row>
    <row r="54" spans="1:23" ht="48" customHeight="1" x14ac:dyDescent="0.25">
      <c r="A54" s="248"/>
      <c r="B54" s="270" t="s">
        <v>72</v>
      </c>
      <c r="C54" s="520"/>
      <c r="D54" s="273"/>
      <c r="E54" s="274"/>
      <c r="F54" s="668" t="s">
        <v>72</v>
      </c>
      <c r="G54" s="669" t="s">
        <v>72</v>
      </c>
      <c r="H54" s="670" t="s">
        <v>72</v>
      </c>
      <c r="I54" s="671" t="s">
        <v>72</v>
      </c>
      <c r="J54" s="672" t="s">
        <v>72</v>
      </c>
      <c r="K54" s="716" t="s">
        <v>72</v>
      </c>
      <c r="L54" s="673" t="s">
        <v>72</v>
      </c>
      <c r="M54" s="674" t="s">
        <v>72</v>
      </c>
      <c r="N54" s="716" t="s">
        <v>72</v>
      </c>
      <c r="O54" s="675" t="s">
        <v>72</v>
      </c>
      <c r="P54" s="676" t="s">
        <v>72</v>
      </c>
      <c r="Q54" s="716" t="s">
        <v>72</v>
      </c>
      <c r="R54" s="677" t="s">
        <v>72</v>
      </c>
      <c r="S54" s="678" t="s">
        <v>72</v>
      </c>
      <c r="T54" s="716" t="s">
        <v>72</v>
      </c>
      <c r="U54" s="679" t="s">
        <v>72</v>
      </c>
      <c r="V54" s="680" t="s">
        <v>72</v>
      </c>
      <c r="W54" s="716" t="s">
        <v>72</v>
      </c>
    </row>
    <row r="55" spans="1:23" ht="48" customHeight="1" x14ac:dyDescent="0.25">
      <c r="A55" s="248"/>
      <c r="B55" s="270" t="s">
        <v>72</v>
      </c>
      <c r="C55" s="520"/>
      <c r="D55" s="273"/>
      <c r="E55" s="274"/>
      <c r="F55" s="668" t="s">
        <v>72</v>
      </c>
      <c r="G55" s="669" t="s">
        <v>72</v>
      </c>
      <c r="H55" s="670" t="s">
        <v>72</v>
      </c>
      <c r="I55" s="671" t="s">
        <v>72</v>
      </c>
      <c r="J55" s="672" t="s">
        <v>72</v>
      </c>
      <c r="K55" s="716" t="s">
        <v>72</v>
      </c>
      <c r="L55" s="673" t="s">
        <v>72</v>
      </c>
      <c r="M55" s="674" t="s">
        <v>72</v>
      </c>
      <c r="N55" s="716" t="s">
        <v>72</v>
      </c>
      <c r="O55" s="675" t="s">
        <v>72</v>
      </c>
      <c r="P55" s="676" t="s">
        <v>72</v>
      </c>
      <c r="Q55" s="716" t="s">
        <v>72</v>
      </c>
      <c r="R55" s="677" t="s">
        <v>72</v>
      </c>
      <c r="S55" s="678" t="s">
        <v>72</v>
      </c>
      <c r="T55" s="716" t="s">
        <v>72</v>
      </c>
      <c r="U55" s="679" t="s">
        <v>72</v>
      </c>
      <c r="V55" s="680" t="s">
        <v>72</v>
      </c>
      <c r="W55" s="716" t="s">
        <v>72</v>
      </c>
    </row>
    <row r="56" spans="1:23" ht="48" customHeight="1" x14ac:dyDescent="0.25">
      <c r="A56" s="248"/>
      <c r="B56" s="270" t="s">
        <v>72</v>
      </c>
      <c r="C56" s="520"/>
      <c r="D56" s="273"/>
      <c r="E56" s="274"/>
      <c r="F56" s="668" t="s">
        <v>72</v>
      </c>
      <c r="G56" s="669" t="s">
        <v>72</v>
      </c>
      <c r="H56" s="670" t="s">
        <v>72</v>
      </c>
      <c r="I56" s="671" t="s">
        <v>72</v>
      </c>
      <c r="J56" s="672" t="s">
        <v>72</v>
      </c>
      <c r="K56" s="716" t="s">
        <v>72</v>
      </c>
      <c r="L56" s="673" t="s">
        <v>72</v>
      </c>
      <c r="M56" s="674" t="s">
        <v>72</v>
      </c>
      <c r="N56" s="716" t="s">
        <v>72</v>
      </c>
      <c r="O56" s="675" t="s">
        <v>72</v>
      </c>
      <c r="P56" s="676" t="s">
        <v>72</v>
      </c>
      <c r="Q56" s="716" t="s">
        <v>72</v>
      </c>
      <c r="R56" s="677" t="s">
        <v>72</v>
      </c>
      <c r="S56" s="678" t="s">
        <v>72</v>
      </c>
      <c r="T56" s="716" t="s">
        <v>72</v>
      </c>
      <c r="U56" s="679" t="s">
        <v>72</v>
      </c>
      <c r="V56" s="680" t="s">
        <v>72</v>
      </c>
      <c r="W56" s="716" t="s">
        <v>72</v>
      </c>
    </row>
    <row r="57" spans="1:23" ht="48" customHeight="1" x14ac:dyDescent="0.25">
      <c r="A57" s="248"/>
      <c r="B57" s="270" t="s">
        <v>72</v>
      </c>
      <c r="C57" s="520"/>
      <c r="D57" s="273"/>
      <c r="E57" s="274"/>
      <c r="F57" s="668" t="s">
        <v>72</v>
      </c>
      <c r="G57" s="669" t="s">
        <v>72</v>
      </c>
      <c r="H57" s="670" t="s">
        <v>72</v>
      </c>
      <c r="I57" s="671" t="s">
        <v>72</v>
      </c>
      <c r="J57" s="672" t="s">
        <v>72</v>
      </c>
      <c r="K57" s="716" t="s">
        <v>72</v>
      </c>
      <c r="L57" s="673" t="s">
        <v>72</v>
      </c>
      <c r="M57" s="674" t="s">
        <v>72</v>
      </c>
      <c r="N57" s="716" t="s">
        <v>72</v>
      </c>
      <c r="O57" s="675" t="s">
        <v>72</v>
      </c>
      <c r="P57" s="676" t="s">
        <v>72</v>
      </c>
      <c r="Q57" s="716" t="s">
        <v>72</v>
      </c>
      <c r="R57" s="677" t="s">
        <v>72</v>
      </c>
      <c r="S57" s="678" t="s">
        <v>72</v>
      </c>
      <c r="T57" s="716" t="s">
        <v>72</v>
      </c>
      <c r="U57" s="679" t="s">
        <v>72</v>
      </c>
      <c r="V57" s="680" t="s">
        <v>72</v>
      </c>
      <c r="W57" s="716" t="s">
        <v>72</v>
      </c>
    </row>
    <row r="58" spans="1:23" ht="48" customHeight="1" x14ac:dyDescent="0.25">
      <c r="A58" s="248"/>
      <c r="B58" s="270" t="s">
        <v>72</v>
      </c>
      <c r="C58" s="520"/>
      <c r="D58" s="273"/>
      <c r="E58" s="274"/>
      <c r="F58" s="668" t="s">
        <v>72</v>
      </c>
      <c r="G58" s="669" t="s">
        <v>72</v>
      </c>
      <c r="H58" s="670" t="s">
        <v>72</v>
      </c>
      <c r="I58" s="671" t="s">
        <v>72</v>
      </c>
      <c r="J58" s="672" t="s">
        <v>72</v>
      </c>
      <c r="K58" s="716" t="s">
        <v>72</v>
      </c>
      <c r="L58" s="673" t="s">
        <v>72</v>
      </c>
      <c r="M58" s="674" t="s">
        <v>72</v>
      </c>
      <c r="N58" s="716" t="s">
        <v>72</v>
      </c>
      <c r="O58" s="675" t="s">
        <v>72</v>
      </c>
      <c r="P58" s="676" t="s">
        <v>72</v>
      </c>
      <c r="Q58" s="716" t="s">
        <v>72</v>
      </c>
      <c r="R58" s="677" t="s">
        <v>72</v>
      </c>
      <c r="S58" s="678" t="s">
        <v>72</v>
      </c>
      <c r="T58" s="716" t="s">
        <v>72</v>
      </c>
      <c r="U58" s="679" t="s">
        <v>72</v>
      </c>
      <c r="V58" s="680" t="s">
        <v>72</v>
      </c>
      <c r="W58" s="716" t="s">
        <v>72</v>
      </c>
    </row>
    <row r="59" spans="1:23" ht="48" customHeight="1" x14ac:dyDescent="0.25">
      <c r="A59" s="248"/>
      <c r="B59" s="270" t="s">
        <v>72</v>
      </c>
      <c r="C59" s="520"/>
      <c r="D59" s="273"/>
      <c r="E59" s="274"/>
      <c r="F59" s="668" t="s">
        <v>72</v>
      </c>
      <c r="G59" s="669" t="s">
        <v>72</v>
      </c>
      <c r="H59" s="670" t="s">
        <v>72</v>
      </c>
      <c r="I59" s="671" t="s">
        <v>72</v>
      </c>
      <c r="J59" s="672" t="s">
        <v>72</v>
      </c>
      <c r="K59" s="716" t="s">
        <v>72</v>
      </c>
      <c r="L59" s="673" t="s">
        <v>72</v>
      </c>
      <c r="M59" s="674" t="s">
        <v>72</v>
      </c>
      <c r="N59" s="716" t="s">
        <v>72</v>
      </c>
      <c r="O59" s="675" t="s">
        <v>72</v>
      </c>
      <c r="P59" s="676" t="s">
        <v>72</v>
      </c>
      <c r="Q59" s="716" t="s">
        <v>72</v>
      </c>
      <c r="R59" s="677" t="s">
        <v>72</v>
      </c>
      <c r="S59" s="678" t="s">
        <v>72</v>
      </c>
      <c r="T59" s="716" t="s">
        <v>72</v>
      </c>
      <c r="U59" s="679" t="s">
        <v>72</v>
      </c>
      <c r="V59" s="680" t="s">
        <v>72</v>
      </c>
      <c r="W59" s="716" t="s">
        <v>72</v>
      </c>
    </row>
    <row r="60" spans="1:23" ht="48" customHeight="1" x14ac:dyDescent="0.25">
      <c r="A60" s="248"/>
      <c r="B60" s="270" t="s">
        <v>72</v>
      </c>
      <c r="C60" s="520"/>
      <c r="D60" s="273"/>
      <c r="E60" s="274"/>
      <c r="F60" s="668" t="s">
        <v>72</v>
      </c>
      <c r="G60" s="669" t="s">
        <v>72</v>
      </c>
      <c r="H60" s="670" t="s">
        <v>72</v>
      </c>
      <c r="I60" s="671" t="s">
        <v>72</v>
      </c>
      <c r="J60" s="672" t="s">
        <v>72</v>
      </c>
      <c r="K60" s="716" t="s">
        <v>72</v>
      </c>
      <c r="L60" s="673" t="s">
        <v>72</v>
      </c>
      <c r="M60" s="674" t="s">
        <v>72</v>
      </c>
      <c r="N60" s="716" t="s">
        <v>72</v>
      </c>
      <c r="O60" s="675" t="s">
        <v>72</v>
      </c>
      <c r="P60" s="676" t="s">
        <v>72</v>
      </c>
      <c r="Q60" s="716" t="s">
        <v>72</v>
      </c>
      <c r="R60" s="677" t="s">
        <v>72</v>
      </c>
      <c r="S60" s="678" t="s">
        <v>72</v>
      </c>
      <c r="T60" s="716" t="s">
        <v>72</v>
      </c>
      <c r="U60" s="679" t="s">
        <v>72</v>
      </c>
      <c r="V60" s="680" t="s">
        <v>72</v>
      </c>
      <c r="W60" s="716" t="s">
        <v>72</v>
      </c>
    </row>
    <row r="61" spans="1:23" ht="48" customHeight="1" x14ac:dyDescent="0.25">
      <c r="A61" s="248"/>
      <c r="B61" s="270" t="s">
        <v>72</v>
      </c>
      <c r="C61" s="520"/>
      <c r="D61" s="273"/>
      <c r="E61" s="274"/>
      <c r="F61" s="668" t="s">
        <v>72</v>
      </c>
      <c r="G61" s="669" t="s">
        <v>72</v>
      </c>
      <c r="H61" s="670" t="s">
        <v>72</v>
      </c>
      <c r="I61" s="671" t="s">
        <v>72</v>
      </c>
      <c r="J61" s="672" t="s">
        <v>72</v>
      </c>
      <c r="K61" s="716" t="s">
        <v>72</v>
      </c>
      <c r="L61" s="673" t="s">
        <v>72</v>
      </c>
      <c r="M61" s="674" t="s">
        <v>72</v>
      </c>
      <c r="N61" s="716" t="s">
        <v>72</v>
      </c>
      <c r="O61" s="675" t="s">
        <v>72</v>
      </c>
      <c r="P61" s="676" t="s">
        <v>72</v>
      </c>
      <c r="Q61" s="716" t="s">
        <v>72</v>
      </c>
      <c r="R61" s="677" t="s">
        <v>72</v>
      </c>
      <c r="S61" s="678" t="s">
        <v>72</v>
      </c>
      <c r="T61" s="716" t="s">
        <v>72</v>
      </c>
      <c r="U61" s="679" t="s">
        <v>72</v>
      </c>
      <c r="V61" s="680" t="s">
        <v>72</v>
      </c>
      <c r="W61" s="716" t="s">
        <v>72</v>
      </c>
    </row>
    <row r="62" spans="1:23" ht="48" customHeight="1" thickBot="1" x14ac:dyDescent="0.3">
      <c r="A62" s="248"/>
      <c r="B62" s="275" t="s">
        <v>72</v>
      </c>
      <c r="C62" s="521"/>
      <c r="D62" s="276"/>
      <c r="E62" s="277"/>
      <c r="F62" s="694" t="s">
        <v>72</v>
      </c>
      <c r="G62" s="682" t="s">
        <v>72</v>
      </c>
      <c r="H62" s="695" t="s">
        <v>72</v>
      </c>
      <c r="I62" s="696" t="s">
        <v>72</v>
      </c>
      <c r="J62" s="685" t="s">
        <v>72</v>
      </c>
      <c r="K62" s="717" t="s">
        <v>72</v>
      </c>
      <c r="L62" s="697" t="s">
        <v>72</v>
      </c>
      <c r="M62" s="687" t="s">
        <v>72</v>
      </c>
      <c r="N62" s="717" t="s">
        <v>72</v>
      </c>
      <c r="O62" s="698" t="s">
        <v>72</v>
      </c>
      <c r="P62" s="689" t="s">
        <v>72</v>
      </c>
      <c r="Q62" s="717" t="s">
        <v>72</v>
      </c>
      <c r="R62" s="699" t="s">
        <v>72</v>
      </c>
      <c r="S62" s="691" t="s">
        <v>72</v>
      </c>
      <c r="T62" s="717" t="s">
        <v>72</v>
      </c>
      <c r="U62" s="700" t="s">
        <v>72</v>
      </c>
      <c r="V62" s="693" t="s">
        <v>72</v>
      </c>
      <c r="W62" s="717" t="s">
        <v>72</v>
      </c>
    </row>
    <row r="63" spans="1:23" s="19" customFormat="1" ht="11.85" customHeight="1" thickTop="1" x14ac:dyDescent="0.25">
      <c r="C63" s="250"/>
      <c r="D63" s="250"/>
      <c r="F63" s="26"/>
    </row>
    <row r="64" spans="1:23" s="19" customFormat="1" ht="11.85" customHeight="1" x14ac:dyDescent="0.25">
      <c r="C64" s="250"/>
      <c r="D64" s="250"/>
    </row>
    <row r="65" spans="1:94" s="19" customFormat="1" ht="11.85" customHeight="1" thickBot="1" x14ac:dyDescent="0.3">
      <c r="C65" s="250"/>
      <c r="D65" s="250"/>
    </row>
    <row r="66" spans="1:94" ht="90" customHeight="1" thickTop="1" thickBot="1" x14ac:dyDescent="0.3">
      <c r="B66" s="549" t="s">
        <v>4</v>
      </c>
      <c r="C66" s="550"/>
      <c r="D66" s="550"/>
      <c r="E66" s="551"/>
      <c r="F66" s="558" t="str">
        <f>F3</f>
        <v>S'informer</v>
      </c>
      <c r="G66" s="558"/>
      <c r="H66" s="559"/>
      <c r="I66" s="537" t="str">
        <f>I3</f>
        <v>Manipuler/Mesurer</v>
      </c>
      <c r="J66" s="537"/>
      <c r="K66" s="537"/>
      <c r="L66" s="503" t="str">
        <f>L3</f>
        <v>Communiquer</v>
      </c>
      <c r="M66" s="504"/>
      <c r="N66" s="505"/>
      <c r="O66" s="539" t="str">
        <f>O3</f>
        <v xml:space="preserve">Raisonner, argumenter, pratiquer une démarche expérimentale ou technologique, démontrer </v>
      </c>
      <c r="P66" s="539"/>
      <c r="Q66" s="540"/>
      <c r="R66" s="547" t="str">
        <f>R3</f>
        <v>Utiliser les TUICE</v>
      </c>
      <c r="S66" s="548"/>
      <c r="T66" s="543"/>
      <c r="U66" s="545" t="str">
        <f>U3</f>
        <v>Autonomie et comportements responsables</v>
      </c>
      <c r="V66" s="545"/>
      <c r="W66" s="546"/>
    </row>
    <row r="67" spans="1:94" ht="21" customHeight="1" thickTop="1" thickBot="1" x14ac:dyDescent="0.3">
      <c r="B67" s="552"/>
      <c r="C67" s="553"/>
      <c r="D67" s="553"/>
      <c r="E67" s="554"/>
      <c r="F67" s="517" t="s">
        <v>64</v>
      </c>
      <c r="G67" s="518"/>
      <c r="H67" s="174" t="s">
        <v>65</v>
      </c>
      <c r="I67" s="567" t="s">
        <v>64</v>
      </c>
      <c r="J67" s="568"/>
      <c r="K67" s="178" t="s">
        <v>65</v>
      </c>
      <c r="L67" s="569" t="s">
        <v>64</v>
      </c>
      <c r="M67" s="570"/>
      <c r="N67" s="180" t="s">
        <v>65</v>
      </c>
      <c r="O67" s="571" t="s">
        <v>64</v>
      </c>
      <c r="P67" s="572"/>
      <c r="Q67" s="182" t="s">
        <v>65</v>
      </c>
      <c r="R67" s="573" t="s">
        <v>64</v>
      </c>
      <c r="S67" s="574"/>
      <c r="T67" s="183" t="s">
        <v>65</v>
      </c>
      <c r="U67" s="560" t="s">
        <v>64</v>
      </c>
      <c r="V67" s="561"/>
      <c r="W67" s="181" t="s">
        <v>65</v>
      </c>
    </row>
    <row r="68" spans="1:94" ht="22.5" customHeight="1" thickTop="1" thickBot="1" x14ac:dyDescent="0.3">
      <c r="B68" s="552"/>
      <c r="C68" s="553"/>
      <c r="D68" s="553"/>
      <c r="E68" s="554"/>
      <c r="F68" s="562">
        <f>COUNTA(F7:G62)-COUNTIF(F7:G62,"-")</f>
        <v>0</v>
      </c>
      <c r="G68" s="563"/>
      <c r="H68" s="243"/>
      <c r="I68" s="564">
        <f>COUNTA(I7:J62)-COUNTIF(F7:G62,"-")</f>
        <v>0</v>
      </c>
      <c r="J68" s="565"/>
      <c r="K68" s="243"/>
      <c r="L68" s="564">
        <f>COUNTA(L7:M62)-COUNTIF(F7:G62,"-")</f>
        <v>0</v>
      </c>
      <c r="M68" s="565"/>
      <c r="N68" s="243"/>
      <c r="O68" s="564">
        <f>COUNTA(O7:P62)-COUNTIF(F7:G62,"-")</f>
        <v>0</v>
      </c>
      <c r="P68" s="565"/>
      <c r="Q68" s="244"/>
      <c r="R68" s="566">
        <f>COUNTA(R7:S62)-COUNTIF(F7:G62,"-")</f>
        <v>0</v>
      </c>
      <c r="S68" s="565"/>
      <c r="T68" s="243"/>
      <c r="U68" s="564">
        <f>COUNTA(U7:V62)-COUNTIF(F7:G62,"-")</f>
        <v>0</v>
      </c>
      <c r="V68" s="565"/>
      <c r="W68" s="243"/>
    </row>
    <row r="69" spans="1:94" ht="10.5" customHeight="1" thickTop="1" thickBot="1" x14ac:dyDescent="0.3">
      <c r="B69" s="552"/>
      <c r="C69" s="553"/>
      <c r="D69" s="553"/>
      <c r="E69" s="554"/>
      <c r="F69" s="186"/>
      <c r="G69" s="187"/>
      <c r="H69" s="188"/>
      <c r="I69" s="171"/>
      <c r="J69" s="175"/>
      <c r="K69" s="177"/>
      <c r="L69" s="190"/>
      <c r="M69" s="191"/>
      <c r="N69" s="192"/>
      <c r="O69" s="193"/>
      <c r="P69" s="194"/>
      <c r="Q69" s="195"/>
      <c r="R69" s="196"/>
      <c r="S69" s="197"/>
      <c r="T69" s="189"/>
      <c r="U69" s="198"/>
      <c r="V69" s="199"/>
      <c r="W69" s="231"/>
    </row>
    <row r="70" spans="1:94" ht="50.1" customHeight="1" thickTop="1" thickBot="1" x14ac:dyDescent="0.3">
      <c r="B70" s="552"/>
      <c r="C70" s="553"/>
      <c r="D70" s="553"/>
      <c r="E70" s="554"/>
      <c r="F70" s="200" t="str">
        <f>'Lisez-moi'!C40</f>
        <v>A partir d'un texte</v>
      </c>
      <c r="G70" s="201" t="str">
        <f>'Lisez-moi'!F40</f>
        <v>A partir du réel, d'une photo, d'une vidéo, d'une animation</v>
      </c>
      <c r="H70" s="213" t="s">
        <v>20</v>
      </c>
      <c r="I70" s="206" t="str">
        <f>'Lisez-moi'!J40</f>
        <v>Utiliser une loupe, un microscope</v>
      </c>
      <c r="J70" s="207" t="str">
        <f>'Lisez-moi'!M40</f>
        <v>Réaliser une dissection</v>
      </c>
      <c r="K70" s="217" t="s">
        <v>20</v>
      </c>
      <c r="L70" s="209" t="str">
        <f>'Lisez-moi'!Q40</f>
        <v xml:space="preserve"> A l'écrit</v>
      </c>
      <c r="M70" s="210" t="str">
        <f>'Lisez-moi'!U40</f>
        <v>A l'aide d'un schéma structural</v>
      </c>
      <c r="N70" s="217" t="s">
        <v>20</v>
      </c>
      <c r="O70" s="219" t="str">
        <f>'Lisez-moi'!C43</f>
        <v>Raisonner</v>
      </c>
      <c r="P70" s="220" t="str">
        <f>'Lisez-moi'!F43</f>
        <v>Proposer une stratégie pour tester une hypothèse</v>
      </c>
      <c r="Q70" s="217" t="s">
        <v>20</v>
      </c>
      <c r="R70" s="224" t="str">
        <f>'Lisez-moi'!I43</f>
        <v>Utiliser des logiciels</v>
      </c>
      <c r="S70" s="225" t="str">
        <f>'Lisez-moi'!L43</f>
        <v>Réaliser un diaporama</v>
      </c>
      <c r="T70" s="217" t="s">
        <v>20</v>
      </c>
      <c r="U70" s="228" t="str">
        <f>'Lisez-moi'!P43</f>
        <v>Etre autonome dans son travail</v>
      </c>
      <c r="V70" s="229" t="str">
        <f>'Lisez-moi'!R43</f>
        <v>Avoir conscience des enjeux du DD</v>
      </c>
      <c r="W70" s="232" t="s">
        <v>20</v>
      </c>
    </row>
    <row r="71" spans="1:94" ht="16.5" customHeight="1" thickTop="1" thickBot="1" x14ac:dyDescent="0.3">
      <c r="B71" s="552"/>
      <c r="C71" s="553"/>
      <c r="D71" s="553"/>
      <c r="E71" s="554"/>
      <c r="F71" s="170">
        <f>COUNTIF(F5:G62,F70)</f>
        <v>0</v>
      </c>
      <c r="G71" s="18">
        <f>COUNTIF(F5:G62,G70)</f>
        <v>0</v>
      </c>
      <c r="H71" s="169">
        <f>COUNTIF(H7:H62,H70)</f>
        <v>0</v>
      </c>
      <c r="I71" s="168">
        <f>COUNTIF(I5:J62,I70)</f>
        <v>0</v>
      </c>
      <c r="J71" s="179">
        <f>COUNTIF(I5:J62,J70)</f>
        <v>0</v>
      </c>
      <c r="K71" s="169">
        <f>COUNTIF(K7:K62,K70)</f>
        <v>0</v>
      </c>
      <c r="L71" s="172">
        <f>COUNTIF(L5:M62,L70)</f>
        <v>0</v>
      </c>
      <c r="M71" s="176">
        <f>COUNTIF(L5:M62,M70)</f>
        <v>0</v>
      </c>
      <c r="N71" s="169">
        <f>COUNTIF(N7:N62,N70)</f>
        <v>0</v>
      </c>
      <c r="O71" s="172">
        <f>COUNTIF(O5:P62,O70)</f>
        <v>0</v>
      </c>
      <c r="P71" s="176">
        <f>COUNTIF(O5:P62,P70)</f>
        <v>0</v>
      </c>
      <c r="Q71" s="169">
        <f>COUNTIF(Q7:Q62,Q70)</f>
        <v>0</v>
      </c>
      <c r="R71" s="184">
        <f>COUNTIF(R5:S62,R70)</f>
        <v>0</v>
      </c>
      <c r="S71" s="176">
        <f>COUNTIF(R5:S62,S70)</f>
        <v>0</v>
      </c>
      <c r="T71" s="169">
        <f>COUNTIF(T7:T62,T70)</f>
        <v>0</v>
      </c>
      <c r="U71" s="172">
        <f>COUNTIF(U5:V62,U70)</f>
        <v>0</v>
      </c>
      <c r="V71" s="179">
        <f>COUNTIF(U5:V62,V70)</f>
        <v>0</v>
      </c>
      <c r="W71" s="173">
        <f>COUNTIF(W7:W62,W70)</f>
        <v>0</v>
      </c>
    </row>
    <row r="72" spans="1:94" s="17" customFormat="1" ht="50.1" customHeight="1" thickTop="1" thickBot="1" x14ac:dyDescent="0.3">
      <c r="A72" s="19"/>
      <c r="B72" s="552"/>
      <c r="C72" s="553"/>
      <c r="D72" s="553"/>
      <c r="E72" s="554"/>
      <c r="F72" s="202" t="str">
        <f>'Lisez-moi'!D40</f>
        <v>A partir d'un tableau</v>
      </c>
      <c r="G72" s="203" t="str">
        <f>'Lisez-moi'!G40</f>
        <v>A partir d'un schéma structural</v>
      </c>
      <c r="H72" s="214" t="s">
        <v>21</v>
      </c>
      <c r="I72" s="206" t="str">
        <f>'Lisez-moi'!K40</f>
        <v>Utiliser un instrument de mesure</v>
      </c>
      <c r="J72" s="207" t="str">
        <f>'Lisez-moi'!N40</f>
        <v>Utiliser un modèle</v>
      </c>
      <c r="K72" s="216" t="s">
        <v>21</v>
      </c>
      <c r="L72" s="211" t="str">
        <f>'Lisez-moi'!R40</f>
        <v>A l'oral</v>
      </c>
      <c r="M72" s="210" t="str">
        <f>'Lisez-moi'!V40</f>
        <v>A l'aide d'un schéma fonctionnel</v>
      </c>
      <c r="N72" s="216" t="s">
        <v>21</v>
      </c>
      <c r="O72" s="221" t="str">
        <f>'Lisez-moi'!D43</f>
        <v>Formuler un problème</v>
      </c>
      <c r="P72" s="220" t="str">
        <f>'Lisez-moi'!G43</f>
        <v>Comparer des résultats-Valider une hypothèse</v>
      </c>
      <c r="Q72" s="216" t="s">
        <v>21</v>
      </c>
      <c r="R72" s="224" t="str">
        <f>'Lisez-moi'!J43</f>
        <v>Utiliser, gérer des espaces de stockage</v>
      </c>
      <c r="S72" s="225" t="str">
        <f>'Lisez-moi'!M43</f>
        <v>Traiter une image</v>
      </c>
      <c r="T72" s="216" t="s">
        <v>21</v>
      </c>
      <c r="U72" s="227" t="str">
        <f>'Lisez-moi'!Q43</f>
        <v>S'intégrer et coopérer dans un travail de groupe</v>
      </c>
      <c r="V72" s="230" t="str">
        <f>'Lisez-moi'!T43</f>
        <v>Respecter des règles de sécurité</v>
      </c>
      <c r="W72" s="233" t="s">
        <v>21</v>
      </c>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row>
    <row r="73" spans="1:94" s="17" customFormat="1" ht="16.5" customHeight="1" thickTop="1" thickBot="1" x14ac:dyDescent="0.3">
      <c r="A73" s="19"/>
      <c r="B73" s="552"/>
      <c r="C73" s="553"/>
      <c r="D73" s="553"/>
      <c r="E73" s="554"/>
      <c r="F73" s="172">
        <f>COUNTIF(F5:G62,F72)</f>
        <v>0</v>
      </c>
      <c r="G73" s="176">
        <f>COUNTIF(F5:G62,G72)</f>
        <v>0</v>
      </c>
      <c r="H73" s="169">
        <f>COUNTIF(H7:H62,H72)</f>
        <v>0</v>
      </c>
      <c r="I73" s="168">
        <f>COUNTIF(I5:J62,I72)</f>
        <v>0</v>
      </c>
      <c r="J73" s="179">
        <f>COUNTIF(I5:J62,J72)</f>
        <v>0</v>
      </c>
      <c r="K73" s="169">
        <f>COUNTIF(K7:K62,K72)</f>
        <v>0</v>
      </c>
      <c r="L73" s="172">
        <f>COUNTIF(L5:M62,L72)</f>
        <v>0</v>
      </c>
      <c r="M73" s="176">
        <f>COUNTIF(L5:M62,M72)</f>
        <v>0</v>
      </c>
      <c r="N73" s="169">
        <f>COUNTIF(N7:N62,N72)</f>
        <v>0</v>
      </c>
      <c r="O73" s="172">
        <f>COUNTIF(O5:P62,O72)</f>
        <v>0</v>
      </c>
      <c r="P73" s="176">
        <f>COUNTIF(O5:P62,P72)</f>
        <v>0</v>
      </c>
      <c r="Q73" s="169">
        <f>COUNTIF(Q7:Q62,Q72)</f>
        <v>0</v>
      </c>
      <c r="R73" s="184">
        <f>COUNTIF(R5:S62,R72)</f>
        <v>0</v>
      </c>
      <c r="S73" s="176">
        <f>COUNTIF(R5:S62,S72)</f>
        <v>0</v>
      </c>
      <c r="T73" s="169">
        <f>COUNTIF(T7:T62,T72)</f>
        <v>0</v>
      </c>
      <c r="U73" s="172">
        <f>COUNTIF(U5:V62,U72)</f>
        <v>0</v>
      </c>
      <c r="V73" s="179">
        <f>COUNTIF(U5:V62,V72)</f>
        <v>0</v>
      </c>
      <c r="W73" s="173">
        <f>COUNTIF(W7:W62,W72)</f>
        <v>0</v>
      </c>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row>
    <row r="74" spans="1:94" s="17" customFormat="1" ht="50.1" customHeight="1" thickTop="1" thickBot="1" x14ac:dyDescent="0.3">
      <c r="A74" s="19"/>
      <c r="B74" s="552"/>
      <c r="C74" s="553"/>
      <c r="D74" s="553"/>
      <c r="E74" s="554"/>
      <c r="F74" s="204" t="str">
        <f>'Lisez-moi'!E40</f>
        <v>A partir d'un graphique</v>
      </c>
      <c r="G74" s="205" t="str">
        <f>'Lisez-moi'!H40</f>
        <v>A partir d'un schéma fonctionnel</v>
      </c>
      <c r="H74" s="215" t="s">
        <v>22</v>
      </c>
      <c r="I74" s="208" t="str">
        <f>'Lisez-moi'!L40</f>
        <v>Mettre en œuvre un protocole</v>
      </c>
      <c r="J74" s="207" t="str">
        <f>'Lisez-moi'!O40</f>
        <v>Réaliser un montage lame/lamelle</v>
      </c>
      <c r="K74" s="218" t="s">
        <v>22</v>
      </c>
      <c r="L74" s="212" t="str">
        <f>'Lisez-moi'!S40</f>
        <v>A l'aide d'un graphique</v>
      </c>
      <c r="M74" s="210" t="str">
        <f>'Lisez-moi'!W40</f>
        <v>A l'aide d'un tableau</v>
      </c>
      <c r="N74" s="215" t="s">
        <v>22</v>
      </c>
      <c r="O74" s="221" t="str">
        <f>'Lisez-moi'!E43</f>
        <v>Proposer des hypothèses</v>
      </c>
      <c r="P74" s="222"/>
      <c r="Q74" s="215" t="s">
        <v>22</v>
      </c>
      <c r="R74" s="224" t="str">
        <f>'Lisez-moi'!K43</f>
        <v>Saisir et mettre en page un texte</v>
      </c>
      <c r="S74" s="225" t="str">
        <f>'Lisez-moi'!N43</f>
        <v>Chercher et sélectionner des infos sur Internet</v>
      </c>
      <c r="T74" s="215" t="s">
        <v>22</v>
      </c>
      <c r="U74" s="227" t="str">
        <f>'Lisez-moi'!S43</f>
        <v>Education à la santé</v>
      </c>
      <c r="V74" s="230" t="str">
        <f>'Lisez-moi'!U43</f>
        <v>Savoir s'autoévaluer</v>
      </c>
      <c r="W74" s="234" t="s">
        <v>22</v>
      </c>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row>
    <row r="75" spans="1:94" s="17" customFormat="1" ht="16.5" customHeight="1" thickTop="1" thickBot="1" x14ac:dyDescent="0.3">
      <c r="A75" s="19"/>
      <c r="B75" s="555"/>
      <c r="C75" s="556"/>
      <c r="D75" s="556"/>
      <c r="E75" s="557"/>
      <c r="F75" s="185">
        <f>COUNTIF(F5:G62,F74)</f>
        <v>0</v>
      </c>
      <c r="G75" s="179">
        <f>COUNTIF(F5:G62,G74)</f>
        <v>0</v>
      </c>
      <c r="H75" s="169">
        <f>COUNTIF(H7:H62,H74)</f>
        <v>0</v>
      </c>
      <c r="I75" s="168">
        <f>COUNTIF(I5:J62,I74)</f>
        <v>0</v>
      </c>
      <c r="J75" s="179">
        <f>COUNTIF(I5:J62,J74)</f>
        <v>0</v>
      </c>
      <c r="K75" s="169">
        <f>COUNTIF(K7:K62,K74)</f>
        <v>0</v>
      </c>
      <c r="L75" s="168">
        <f>COUNTIF(L5:M62,L74)</f>
        <v>0</v>
      </c>
      <c r="M75" s="176">
        <f>COUNTIF(L5:M62,M74)</f>
        <v>0</v>
      </c>
      <c r="N75" s="169">
        <f>COUNTIF(N7:N62,N74)</f>
        <v>0</v>
      </c>
      <c r="O75" s="172">
        <f>COUNTIF(O5:P62,O74)</f>
        <v>0</v>
      </c>
      <c r="P75" s="223"/>
      <c r="Q75" s="169">
        <f>COUNTIF(Q7:Q62,Q74)</f>
        <v>0</v>
      </c>
      <c r="R75" s="172">
        <f>COUNTIF(R5:S62,R74)</f>
        <v>0</v>
      </c>
      <c r="S75" s="176">
        <f>COUNTIF(R5:S62,S74)</f>
        <v>0</v>
      </c>
      <c r="T75" s="169">
        <f>COUNTIF(T7:T62,T74)</f>
        <v>0</v>
      </c>
      <c r="U75" s="172">
        <f>COUNTIF(U5:V62,U74)</f>
        <v>0</v>
      </c>
      <c r="V75" s="179">
        <f>COUNTIF(U5:V62,V74)</f>
        <v>0</v>
      </c>
      <c r="W75" s="173">
        <f>COUNTIF(W7:W62,W74)</f>
        <v>0</v>
      </c>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row>
    <row r="76" spans="1:94" s="14" customFormat="1" ht="35.25" customHeight="1" thickTop="1" thickBot="1" x14ac:dyDescent="0.3">
      <c r="A76" s="19"/>
      <c r="B76" s="19"/>
      <c r="C76" s="250"/>
      <c r="D76" s="250"/>
      <c r="E76" s="26"/>
      <c r="F76" s="19"/>
      <c r="G76" s="19"/>
      <c r="H76" s="19"/>
      <c r="I76" s="19"/>
      <c r="J76" s="19"/>
      <c r="K76" s="248"/>
      <c r="L76" s="242" t="str">
        <f>'Lisez-moi'!T40</f>
        <v>A l'aide d'un dessin d'observation</v>
      </c>
      <c r="M76" s="210" t="str">
        <f>'Lisez-moi'!X40</f>
        <v>A l'aide d'une image numérique</v>
      </c>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row>
    <row r="77" spans="1:94" s="14" customFormat="1" ht="16.5" thickTop="1" thickBot="1" x14ac:dyDescent="0.3">
      <c r="A77" s="19"/>
      <c r="B77" s="19"/>
      <c r="C77" s="250"/>
      <c r="D77" s="250"/>
      <c r="E77" s="19"/>
      <c r="F77" s="19"/>
      <c r="G77" s="19"/>
      <c r="H77" s="19"/>
      <c r="I77" s="19"/>
      <c r="J77" s="19"/>
      <c r="K77" s="19"/>
      <c r="L77" s="172">
        <f>COUNTIF(L7:M62,L76)</f>
        <v>0</v>
      </c>
      <c r="M77" s="176">
        <f>COUNTIF(L7:M62,M76)</f>
        <v>0</v>
      </c>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row>
    <row r="78" spans="1:94" s="14" customFormat="1" ht="35.25" customHeight="1" thickTop="1" x14ac:dyDescent="0.25">
      <c r="A78" s="19"/>
      <c r="B78" s="19"/>
      <c r="C78" s="250"/>
      <c r="D78" s="250"/>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row>
    <row r="79" spans="1:94" s="14" customFormat="1" ht="46.5" customHeight="1" x14ac:dyDescent="0.25">
      <c r="A79" s="19"/>
      <c r="B79" s="19"/>
      <c r="C79" s="250"/>
      <c r="D79" s="250"/>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row>
    <row r="80" spans="1:94" s="14" customFormat="1" x14ac:dyDescent="0.25">
      <c r="A80" s="19"/>
      <c r="B80" s="19"/>
      <c r="C80" s="250"/>
      <c r="D80" s="268" t="s">
        <v>12</v>
      </c>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row>
    <row r="81" spans="1:94" s="14" customFormat="1" ht="35.25" customHeight="1" x14ac:dyDescent="0.25">
      <c r="A81" s="19"/>
      <c r="B81" s="19"/>
      <c r="C81" s="250"/>
      <c r="D81" s="268" t="s">
        <v>13</v>
      </c>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row>
    <row r="82" spans="1:94" s="14" customFormat="1" ht="35.25" customHeight="1" x14ac:dyDescent="0.25">
      <c r="A82" s="19"/>
      <c r="B82" s="19"/>
      <c r="C82" s="250"/>
      <c r="D82" s="268" t="s">
        <v>11</v>
      </c>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row>
    <row r="83" spans="1:94" s="14" customFormat="1" x14ac:dyDescent="0.25">
      <c r="A83" s="19"/>
      <c r="B83" s="19"/>
      <c r="C83" s="250"/>
      <c r="D83" s="250"/>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row>
    <row r="84" spans="1:94" s="14" customFormat="1" x14ac:dyDescent="0.25">
      <c r="A84" s="19"/>
      <c r="B84" s="19"/>
      <c r="C84" s="250"/>
      <c r="D84" s="250"/>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row>
    <row r="85" spans="1:94" s="14" customFormat="1" x14ac:dyDescent="0.25">
      <c r="A85" s="19"/>
      <c r="B85" s="19"/>
      <c r="C85" s="250"/>
      <c r="D85" s="250"/>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row>
    <row r="86" spans="1:94" s="14" customFormat="1" x14ac:dyDescent="0.25">
      <c r="A86" s="19"/>
      <c r="B86" s="19"/>
      <c r="C86" s="250"/>
      <c r="D86" s="250"/>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row>
    <row r="87" spans="1:94" s="14" customFormat="1" x14ac:dyDescent="0.25">
      <c r="A87" s="19"/>
      <c r="B87" s="19"/>
      <c r="C87" s="250"/>
      <c r="D87" s="250"/>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row>
    <row r="88" spans="1:94" s="14" customFormat="1" x14ac:dyDescent="0.25">
      <c r="A88" s="19"/>
      <c r="B88" s="19"/>
      <c r="C88" s="250"/>
      <c r="D88" s="250"/>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row>
    <row r="89" spans="1:94" s="14" customFormat="1" x14ac:dyDescent="0.25">
      <c r="A89" s="19"/>
      <c r="B89" s="19"/>
      <c r="C89" s="250"/>
      <c r="D89" s="250"/>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row>
    <row r="90" spans="1:94" s="14" customFormat="1" x14ac:dyDescent="0.25">
      <c r="A90" s="19"/>
      <c r="B90" s="19"/>
      <c r="C90" s="250"/>
      <c r="D90" s="250"/>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row>
    <row r="91" spans="1:94" s="14" customFormat="1" x14ac:dyDescent="0.25">
      <c r="A91" s="19"/>
      <c r="B91" s="19"/>
      <c r="C91" s="250"/>
      <c r="D91" s="250"/>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row>
    <row r="92" spans="1:94" s="14" customFormat="1" x14ac:dyDescent="0.25">
      <c r="A92" s="19"/>
      <c r="B92" s="19"/>
      <c r="C92" s="250"/>
      <c r="D92" s="250"/>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row>
    <row r="93" spans="1:94" s="14" customFormat="1" x14ac:dyDescent="0.25">
      <c r="A93" s="19"/>
      <c r="B93" s="19"/>
      <c r="C93" s="250"/>
      <c r="D93" s="250"/>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row>
    <row r="94" spans="1:94" s="14" customFormat="1" x14ac:dyDescent="0.25">
      <c r="A94" s="19"/>
      <c r="B94" s="19"/>
      <c r="C94" s="250"/>
      <c r="D94" s="250"/>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row>
    <row r="95" spans="1:94" s="14" customFormat="1" x14ac:dyDescent="0.25">
      <c r="A95" s="19"/>
      <c r="B95" s="19"/>
      <c r="C95" s="250"/>
      <c r="D95" s="250"/>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row>
    <row r="96" spans="1:94" s="14" customFormat="1" x14ac:dyDescent="0.25">
      <c r="A96" s="19"/>
      <c r="B96" s="19"/>
      <c r="C96" s="250"/>
      <c r="D96" s="250"/>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row>
    <row r="97" spans="1:94" s="14" customFormat="1" x14ac:dyDescent="0.25">
      <c r="A97" s="19"/>
      <c r="B97" s="19"/>
      <c r="C97" s="250"/>
      <c r="D97" s="250"/>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row>
    <row r="98" spans="1:94" s="14" customFormat="1" x14ac:dyDescent="0.25">
      <c r="A98" s="19"/>
      <c r="B98" s="19"/>
      <c r="C98" s="250"/>
      <c r="D98" s="250"/>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row>
    <row r="99" spans="1:94" s="14" customFormat="1" x14ac:dyDescent="0.25">
      <c r="A99" s="19"/>
      <c r="B99" s="19"/>
      <c r="C99" s="250"/>
      <c r="D99" s="250"/>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row>
    <row r="100" spans="1:94" s="14" customFormat="1" x14ac:dyDescent="0.25">
      <c r="A100" s="19"/>
      <c r="B100" s="19"/>
      <c r="C100" s="250"/>
      <c r="D100" s="250"/>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row>
    <row r="101" spans="1:94" s="14" customFormat="1" x14ac:dyDescent="0.25">
      <c r="A101" s="19"/>
      <c r="B101" s="19"/>
      <c r="C101" s="250"/>
      <c r="D101" s="250"/>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row>
    <row r="102" spans="1:94" s="14" customFormat="1" x14ac:dyDescent="0.25">
      <c r="A102" s="19"/>
      <c r="B102" s="19"/>
      <c r="C102" s="250"/>
      <c r="D102" s="250"/>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row>
    <row r="103" spans="1:94" s="14" customFormat="1" x14ac:dyDescent="0.25">
      <c r="A103" s="19"/>
      <c r="B103" s="19"/>
      <c r="C103" s="250"/>
      <c r="D103" s="250"/>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row>
    <row r="104" spans="1:94" s="14" customFormat="1" x14ac:dyDescent="0.25">
      <c r="A104" s="19"/>
      <c r="B104" s="19"/>
      <c r="C104" s="250"/>
      <c r="D104" s="250"/>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row>
    <row r="105" spans="1:94" s="14" customFormat="1" x14ac:dyDescent="0.25">
      <c r="A105" s="19"/>
      <c r="B105" s="19"/>
      <c r="C105" s="250"/>
      <c r="D105" s="250"/>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row>
    <row r="106" spans="1:94" s="14" customFormat="1" x14ac:dyDescent="0.25">
      <c r="A106" s="19"/>
      <c r="B106" s="19"/>
      <c r="C106" s="250"/>
      <c r="D106" s="250"/>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row>
    <row r="107" spans="1:94" s="14" customFormat="1" x14ac:dyDescent="0.25">
      <c r="A107" s="19"/>
      <c r="B107" s="19"/>
      <c r="C107" s="250"/>
      <c r="D107" s="250"/>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row>
    <row r="108" spans="1:94" s="14" customFormat="1" x14ac:dyDescent="0.25">
      <c r="A108" s="19"/>
      <c r="B108" s="19"/>
      <c r="C108" s="250"/>
      <c r="D108" s="250"/>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row>
    <row r="109" spans="1:94" s="14" customFormat="1" x14ac:dyDescent="0.25">
      <c r="A109" s="19"/>
      <c r="B109" s="19"/>
      <c r="C109" s="250"/>
      <c r="D109" s="250"/>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row>
    <row r="110" spans="1:94" s="14" customFormat="1" x14ac:dyDescent="0.25">
      <c r="A110" s="19"/>
      <c r="B110" s="19"/>
      <c r="C110" s="250"/>
      <c r="D110" s="250"/>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row>
    <row r="111" spans="1:94" s="14" customFormat="1" x14ac:dyDescent="0.25">
      <c r="A111" s="19"/>
      <c r="B111" s="19"/>
      <c r="C111" s="250"/>
      <c r="D111" s="250"/>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row>
    <row r="112" spans="1:94" s="14" customFormat="1" x14ac:dyDescent="0.25">
      <c r="A112" s="19"/>
      <c r="B112" s="19"/>
      <c r="C112" s="250"/>
      <c r="D112" s="250"/>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row>
    <row r="113" spans="1:94" s="14" customFormat="1" x14ac:dyDescent="0.25">
      <c r="A113" s="19"/>
      <c r="B113" s="19"/>
      <c r="C113" s="250"/>
      <c r="D113" s="250"/>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row>
    <row r="114" spans="1:94" s="14" customFormat="1" x14ac:dyDescent="0.25">
      <c r="A114" s="19"/>
      <c r="B114" s="19"/>
      <c r="C114" s="250"/>
      <c r="D114" s="250"/>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row>
    <row r="115" spans="1:94" s="14" customFormat="1" x14ac:dyDescent="0.25">
      <c r="A115" s="19"/>
      <c r="B115" s="19"/>
      <c r="C115" s="250"/>
      <c r="D115" s="250"/>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row>
    <row r="116" spans="1:94" s="14" customFormat="1" x14ac:dyDescent="0.25">
      <c r="A116" s="19"/>
      <c r="B116" s="19"/>
      <c r="C116" s="250"/>
      <c r="D116" s="250"/>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row>
    <row r="117" spans="1:94" s="14" customFormat="1" x14ac:dyDescent="0.25">
      <c r="A117" s="19"/>
      <c r="B117" s="19"/>
      <c r="C117" s="250"/>
      <c r="D117" s="250"/>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row>
    <row r="118" spans="1:94" s="14" customFormat="1" x14ac:dyDescent="0.25">
      <c r="A118" s="19"/>
      <c r="B118" s="19"/>
      <c r="C118" s="250"/>
      <c r="D118" s="250"/>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row>
    <row r="119" spans="1:94" s="14" customFormat="1" x14ac:dyDescent="0.25">
      <c r="A119" s="19"/>
      <c r="B119" s="19"/>
      <c r="C119" s="250"/>
      <c r="D119" s="250"/>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row>
    <row r="120" spans="1:94" s="14" customFormat="1" x14ac:dyDescent="0.25">
      <c r="A120" s="19"/>
      <c r="B120" s="19"/>
      <c r="C120" s="250"/>
      <c r="D120" s="250"/>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row>
    <row r="121" spans="1:94" s="14" customFormat="1" x14ac:dyDescent="0.25">
      <c r="A121" s="19"/>
      <c r="B121" s="19"/>
      <c r="C121" s="250"/>
      <c r="D121" s="250"/>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row>
    <row r="122" spans="1:94" s="14" customFormat="1" x14ac:dyDescent="0.25">
      <c r="A122" s="19"/>
      <c r="B122" s="19"/>
      <c r="C122" s="250"/>
      <c r="D122" s="250"/>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row>
    <row r="123" spans="1:94" s="14" customFormat="1" x14ac:dyDescent="0.25">
      <c r="A123" s="19"/>
      <c r="B123" s="19"/>
      <c r="C123" s="250"/>
      <c r="D123" s="250"/>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row>
    <row r="124" spans="1:94" s="14" customFormat="1" x14ac:dyDescent="0.25">
      <c r="A124" s="19"/>
      <c r="B124" s="19"/>
      <c r="C124" s="250"/>
      <c r="D124" s="250"/>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row>
    <row r="125" spans="1:94" s="14" customFormat="1" x14ac:dyDescent="0.25">
      <c r="A125" s="19"/>
      <c r="B125" s="19"/>
      <c r="C125" s="250"/>
      <c r="D125" s="250"/>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row>
    <row r="126" spans="1:94" s="14" customFormat="1" x14ac:dyDescent="0.25">
      <c r="A126" s="19"/>
      <c r="B126" s="19"/>
      <c r="C126" s="250"/>
      <c r="D126" s="250"/>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row>
    <row r="127" spans="1:94" s="14" customFormat="1" x14ac:dyDescent="0.25">
      <c r="A127" s="19"/>
      <c r="B127" s="19"/>
      <c r="C127" s="250"/>
      <c r="D127" s="250"/>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row>
    <row r="128" spans="1:94" s="14" customFormat="1" x14ac:dyDescent="0.25">
      <c r="A128" s="19"/>
      <c r="B128" s="19"/>
      <c r="C128" s="250"/>
      <c r="D128" s="250"/>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row>
    <row r="129" spans="1:94" s="14" customFormat="1" x14ac:dyDescent="0.25">
      <c r="A129" s="19"/>
      <c r="B129" s="19"/>
      <c r="C129" s="250"/>
      <c r="D129" s="250"/>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row>
    <row r="130" spans="1:94" s="14" customFormat="1" x14ac:dyDescent="0.25">
      <c r="A130" s="19"/>
      <c r="B130" s="19"/>
      <c r="C130" s="250"/>
      <c r="D130" s="250"/>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row>
    <row r="131" spans="1:94" s="14" customFormat="1" x14ac:dyDescent="0.25">
      <c r="A131" s="19"/>
      <c r="B131" s="19"/>
      <c r="C131" s="250"/>
      <c r="D131" s="250"/>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row>
    <row r="132" spans="1:94" s="14" customFormat="1" x14ac:dyDescent="0.25">
      <c r="A132" s="19"/>
      <c r="B132" s="19"/>
      <c r="C132" s="250"/>
      <c r="D132" s="250"/>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row>
    <row r="133" spans="1:94" s="14" customFormat="1" x14ac:dyDescent="0.25">
      <c r="A133" s="19"/>
      <c r="B133" s="19"/>
      <c r="C133" s="250"/>
      <c r="D133" s="250"/>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row>
    <row r="134" spans="1:94" s="14" customFormat="1" x14ac:dyDescent="0.25">
      <c r="A134" s="19"/>
      <c r="B134" s="19"/>
      <c r="C134" s="250"/>
      <c r="D134" s="250"/>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row>
    <row r="135" spans="1:94" s="14" customFormat="1" x14ac:dyDescent="0.25">
      <c r="A135" s="19"/>
      <c r="B135" s="19"/>
      <c r="C135" s="250"/>
      <c r="D135" s="250"/>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row>
    <row r="136" spans="1:94" s="14" customFormat="1" x14ac:dyDescent="0.25">
      <c r="A136" s="19"/>
      <c r="B136" s="19"/>
      <c r="C136" s="250"/>
      <c r="D136" s="250"/>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row>
    <row r="137" spans="1:94" s="14" customFormat="1" x14ac:dyDescent="0.25">
      <c r="A137" s="19"/>
      <c r="B137" s="19"/>
      <c r="C137" s="250"/>
      <c r="D137" s="250"/>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row>
    <row r="138" spans="1:94" s="14" customFormat="1" x14ac:dyDescent="0.25">
      <c r="A138" s="19"/>
      <c r="B138" s="19"/>
      <c r="C138" s="250"/>
      <c r="D138" s="250"/>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row>
    <row r="139" spans="1:94" s="14" customFormat="1" x14ac:dyDescent="0.25">
      <c r="A139" s="19"/>
      <c r="B139" s="19"/>
      <c r="C139" s="250"/>
      <c r="D139" s="250"/>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row>
    <row r="140" spans="1:94" s="14" customFormat="1" x14ac:dyDescent="0.25">
      <c r="A140" s="19"/>
      <c r="B140" s="19"/>
      <c r="C140" s="250"/>
      <c r="D140" s="250"/>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row>
    <row r="141" spans="1:94" s="14" customFormat="1" x14ac:dyDescent="0.25">
      <c r="A141" s="19"/>
      <c r="B141" s="19"/>
      <c r="C141" s="250"/>
      <c r="D141" s="250"/>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row>
    <row r="142" spans="1:94" s="14" customFormat="1" x14ac:dyDescent="0.25">
      <c r="A142" s="19"/>
      <c r="B142" s="19"/>
      <c r="C142" s="250"/>
      <c r="D142" s="250"/>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row>
    <row r="143" spans="1:94" s="14" customFormat="1" x14ac:dyDescent="0.25">
      <c r="A143" s="19"/>
      <c r="B143" s="19"/>
      <c r="C143" s="250"/>
      <c r="D143" s="250"/>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row>
    <row r="144" spans="1:94" s="14" customFormat="1" x14ac:dyDescent="0.25">
      <c r="A144" s="19"/>
      <c r="B144" s="19"/>
      <c r="C144" s="250"/>
      <c r="D144" s="250"/>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row>
    <row r="145" spans="1:94" s="14" customFormat="1" x14ac:dyDescent="0.25">
      <c r="A145" s="19"/>
      <c r="B145" s="19"/>
      <c r="C145" s="250"/>
      <c r="D145" s="250"/>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row>
    <row r="146" spans="1:94" s="14" customFormat="1" x14ac:dyDescent="0.25">
      <c r="A146" s="19"/>
      <c r="B146" s="19"/>
      <c r="C146" s="250"/>
      <c r="D146" s="250"/>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row>
    <row r="147" spans="1:94" s="14" customFormat="1" x14ac:dyDescent="0.25">
      <c r="A147" s="19"/>
      <c r="B147" s="19"/>
      <c r="C147" s="250"/>
      <c r="D147" s="250"/>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row>
    <row r="148" spans="1:94" s="14" customFormat="1" x14ac:dyDescent="0.25">
      <c r="A148" s="19"/>
      <c r="B148" s="19"/>
      <c r="C148" s="250"/>
      <c r="D148" s="250"/>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row>
    <row r="149" spans="1:94" s="14" customFormat="1" x14ac:dyDescent="0.25">
      <c r="A149" s="19"/>
      <c r="B149" s="19"/>
      <c r="C149" s="250"/>
      <c r="D149" s="250"/>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row>
    <row r="150" spans="1:94" s="14" customFormat="1" x14ac:dyDescent="0.25">
      <c r="A150" s="19"/>
      <c r="B150" s="19"/>
      <c r="C150" s="250"/>
      <c r="D150" s="250"/>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row>
    <row r="151" spans="1:94" s="14" customFormat="1" x14ac:dyDescent="0.25">
      <c r="A151" s="19"/>
      <c r="B151" s="19"/>
      <c r="C151" s="250"/>
      <c r="D151" s="250"/>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row>
    <row r="152" spans="1:94" s="14" customFormat="1" x14ac:dyDescent="0.25">
      <c r="A152" s="19"/>
      <c r="B152" s="19"/>
      <c r="C152" s="250"/>
      <c r="D152" s="250"/>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row>
    <row r="153" spans="1:94" s="14" customFormat="1" x14ac:dyDescent="0.25">
      <c r="A153" s="19"/>
      <c r="B153" s="19"/>
      <c r="C153" s="250"/>
      <c r="D153" s="250"/>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row>
    <row r="154" spans="1:94" s="14" customFormat="1" x14ac:dyDescent="0.25">
      <c r="A154" s="19"/>
      <c r="B154" s="19"/>
      <c r="C154" s="250"/>
      <c r="D154" s="250"/>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row>
    <row r="155" spans="1:94" s="14" customFormat="1" x14ac:dyDescent="0.25">
      <c r="A155" s="19"/>
      <c r="B155" s="19"/>
      <c r="C155" s="250"/>
      <c r="D155" s="250"/>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row>
    <row r="156" spans="1:94" s="14" customFormat="1" x14ac:dyDescent="0.25">
      <c r="A156" s="19"/>
      <c r="B156" s="19"/>
      <c r="C156" s="250"/>
      <c r="D156" s="250"/>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row>
    <row r="157" spans="1:94" s="14" customFormat="1" x14ac:dyDescent="0.25">
      <c r="A157" s="19"/>
      <c r="B157" s="19"/>
      <c r="C157" s="250"/>
      <c r="D157" s="250"/>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row>
    <row r="158" spans="1:94" s="14" customFormat="1" x14ac:dyDescent="0.25">
      <c r="A158" s="19"/>
      <c r="B158" s="19"/>
      <c r="C158" s="250"/>
      <c r="D158" s="250"/>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row>
    <row r="159" spans="1:94" s="14" customFormat="1" x14ac:dyDescent="0.25">
      <c r="A159" s="19"/>
      <c r="B159" s="19"/>
      <c r="C159" s="250"/>
      <c r="D159" s="250"/>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row>
    <row r="160" spans="1:94" s="14" customFormat="1" x14ac:dyDescent="0.25">
      <c r="A160" s="19"/>
      <c r="B160" s="19"/>
      <c r="C160" s="250"/>
      <c r="D160" s="250"/>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row>
    <row r="161" spans="1:94" s="14" customFormat="1" x14ac:dyDescent="0.25">
      <c r="A161" s="19"/>
      <c r="B161" s="19"/>
      <c r="C161" s="250"/>
      <c r="D161" s="250"/>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row>
    <row r="162" spans="1:94" s="14" customFormat="1" x14ac:dyDescent="0.25">
      <c r="A162" s="19"/>
      <c r="B162" s="19"/>
      <c r="C162" s="250"/>
      <c r="D162" s="250"/>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row>
    <row r="163" spans="1:94" s="14" customFormat="1" x14ac:dyDescent="0.25">
      <c r="A163" s="19"/>
      <c r="B163" s="19"/>
      <c r="C163" s="250"/>
      <c r="D163" s="250"/>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row>
    <row r="164" spans="1:94" s="14" customFormat="1" x14ac:dyDescent="0.25">
      <c r="A164" s="19"/>
      <c r="B164" s="19"/>
      <c r="C164" s="250"/>
      <c r="D164" s="250"/>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row>
    <row r="165" spans="1:94" s="14" customFormat="1" x14ac:dyDescent="0.25">
      <c r="A165" s="19"/>
      <c r="B165" s="19"/>
      <c r="C165" s="250"/>
      <c r="D165" s="250"/>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row>
    <row r="166" spans="1:94" s="14" customFormat="1" x14ac:dyDescent="0.25">
      <c r="A166" s="19"/>
      <c r="B166" s="19"/>
      <c r="C166" s="250"/>
      <c r="D166" s="250"/>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row>
    <row r="167" spans="1:94" s="14" customFormat="1" x14ac:dyDescent="0.25">
      <c r="A167" s="19"/>
      <c r="B167" s="19"/>
      <c r="C167" s="250"/>
      <c r="D167" s="250"/>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row>
    <row r="168" spans="1:94" s="14" customFormat="1" x14ac:dyDescent="0.25">
      <c r="A168" s="19"/>
      <c r="B168" s="19"/>
      <c r="C168" s="250"/>
      <c r="D168" s="250"/>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row>
    <row r="169" spans="1:94" s="14" customFormat="1" x14ac:dyDescent="0.25">
      <c r="A169" s="19"/>
      <c r="B169" s="19"/>
      <c r="C169" s="250"/>
      <c r="D169" s="250"/>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row>
    <row r="170" spans="1:94" s="14" customFormat="1" x14ac:dyDescent="0.25">
      <c r="A170" s="19"/>
      <c r="B170" s="19"/>
      <c r="C170" s="250"/>
      <c r="D170" s="250"/>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row>
    <row r="171" spans="1:94" s="14" customFormat="1" x14ac:dyDescent="0.25">
      <c r="A171" s="19"/>
      <c r="B171" s="19"/>
      <c r="C171" s="250"/>
      <c r="D171" s="250"/>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row>
    <row r="172" spans="1:94" s="14" customFormat="1" x14ac:dyDescent="0.25">
      <c r="A172" s="19"/>
      <c r="B172" s="19"/>
      <c r="C172" s="250"/>
      <c r="D172" s="250"/>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row>
    <row r="173" spans="1:94" s="14" customFormat="1" x14ac:dyDescent="0.25">
      <c r="A173" s="19"/>
      <c r="B173" s="19"/>
      <c r="C173" s="250"/>
      <c r="D173" s="250"/>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row>
    <row r="174" spans="1:94" s="14" customFormat="1" x14ac:dyDescent="0.25">
      <c r="A174" s="19"/>
      <c r="B174" s="19"/>
      <c r="C174" s="250"/>
      <c r="D174" s="250"/>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row>
    <row r="175" spans="1:94" s="14" customFormat="1" x14ac:dyDescent="0.25">
      <c r="A175" s="19"/>
      <c r="B175" s="19"/>
      <c r="C175" s="250"/>
      <c r="D175" s="250"/>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row>
    <row r="176" spans="1:94" s="14" customFormat="1" x14ac:dyDescent="0.25">
      <c r="A176" s="19"/>
      <c r="B176" s="19"/>
      <c r="C176" s="250"/>
      <c r="D176" s="250"/>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row>
    <row r="177" spans="1:94" s="14" customFormat="1" x14ac:dyDescent="0.25">
      <c r="A177" s="19"/>
      <c r="B177" s="19"/>
      <c r="C177" s="250"/>
      <c r="D177" s="250"/>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row>
    <row r="178" spans="1:94" s="14" customFormat="1" x14ac:dyDescent="0.25">
      <c r="A178" s="19"/>
      <c r="B178" s="19"/>
      <c r="C178" s="250"/>
      <c r="D178" s="250"/>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row>
    <row r="179" spans="1:94" s="14" customFormat="1" x14ac:dyDescent="0.25">
      <c r="A179" s="19"/>
      <c r="B179" s="19"/>
      <c r="C179" s="250"/>
      <c r="D179" s="250"/>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row>
    <row r="180" spans="1:94" s="14" customFormat="1" x14ac:dyDescent="0.25">
      <c r="A180" s="19"/>
      <c r="B180" s="19"/>
      <c r="C180" s="250"/>
      <c r="D180" s="250"/>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row>
    <row r="181" spans="1:94" s="14" customFormat="1" x14ac:dyDescent="0.25">
      <c r="A181" s="19"/>
      <c r="B181" s="19"/>
      <c r="C181" s="250"/>
      <c r="D181" s="250"/>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row>
    <row r="182" spans="1:94" s="14" customFormat="1" x14ac:dyDescent="0.25">
      <c r="A182" s="19"/>
      <c r="B182" s="19"/>
      <c r="C182" s="250"/>
      <c r="D182" s="250"/>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row>
    <row r="183" spans="1:94" s="14" customFormat="1" x14ac:dyDescent="0.25">
      <c r="A183" s="19"/>
      <c r="B183" s="19"/>
      <c r="C183" s="250"/>
      <c r="D183" s="250"/>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row>
    <row r="184" spans="1:94" s="14" customFormat="1" x14ac:dyDescent="0.25">
      <c r="A184" s="19"/>
      <c r="B184" s="19"/>
      <c r="C184" s="250"/>
      <c r="D184" s="250"/>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row>
    <row r="185" spans="1:94" s="14" customFormat="1" x14ac:dyDescent="0.25">
      <c r="A185" s="19"/>
      <c r="B185" s="19"/>
      <c r="C185" s="250"/>
      <c r="D185" s="250"/>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row>
    <row r="186" spans="1:94" s="14" customFormat="1" x14ac:dyDescent="0.25">
      <c r="A186" s="19"/>
      <c r="B186" s="19"/>
      <c r="C186" s="250"/>
      <c r="D186" s="250"/>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row>
    <row r="187" spans="1:94" s="14" customFormat="1" x14ac:dyDescent="0.25">
      <c r="A187" s="19"/>
      <c r="B187" s="19"/>
      <c r="C187" s="250"/>
      <c r="D187" s="250"/>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row>
    <row r="188" spans="1:94" s="14" customFormat="1" x14ac:dyDescent="0.25">
      <c r="A188" s="19"/>
      <c r="B188" s="19"/>
      <c r="C188" s="250"/>
      <c r="D188" s="250"/>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row>
    <row r="189" spans="1:94" s="14" customFormat="1" x14ac:dyDescent="0.25">
      <c r="A189" s="19"/>
      <c r="B189" s="19"/>
      <c r="C189" s="250"/>
      <c r="D189" s="250"/>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row>
    <row r="190" spans="1:94" s="14" customFormat="1" x14ac:dyDescent="0.25">
      <c r="A190" s="19"/>
      <c r="B190" s="19"/>
      <c r="C190" s="250"/>
      <c r="D190" s="250"/>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row>
    <row r="191" spans="1:94" s="14" customFormat="1" x14ac:dyDescent="0.25">
      <c r="A191" s="19"/>
      <c r="B191" s="19"/>
      <c r="C191" s="250"/>
      <c r="D191" s="250"/>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row>
    <row r="192" spans="1:94" s="14" customFormat="1" x14ac:dyDescent="0.25">
      <c r="A192" s="19"/>
      <c r="B192" s="19"/>
      <c r="C192" s="250"/>
      <c r="D192" s="250"/>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row>
    <row r="193" spans="1:94" s="14" customFormat="1" x14ac:dyDescent="0.25">
      <c r="A193" s="19"/>
      <c r="B193" s="19"/>
      <c r="C193" s="250"/>
      <c r="D193" s="250"/>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row>
    <row r="194" spans="1:94" s="14" customFormat="1" x14ac:dyDescent="0.25">
      <c r="A194" s="19"/>
      <c r="B194" s="19"/>
      <c r="C194" s="250"/>
      <c r="D194" s="250"/>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row>
    <row r="195" spans="1:94" s="14" customFormat="1" x14ac:dyDescent="0.25">
      <c r="A195" s="19"/>
      <c r="B195" s="19"/>
      <c r="C195" s="250"/>
      <c r="D195" s="250"/>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row>
    <row r="196" spans="1:94" s="14" customFormat="1" x14ac:dyDescent="0.25">
      <c r="A196" s="19"/>
      <c r="B196" s="19"/>
      <c r="C196" s="250"/>
      <c r="D196" s="250"/>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row>
    <row r="197" spans="1:94" s="14" customFormat="1" x14ac:dyDescent="0.25">
      <c r="A197" s="19"/>
      <c r="B197" s="19"/>
      <c r="C197" s="250"/>
      <c r="D197" s="250"/>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row>
    <row r="198" spans="1:94" s="14" customFormat="1" x14ac:dyDescent="0.25">
      <c r="A198" s="19"/>
      <c r="B198" s="19"/>
      <c r="C198" s="250"/>
      <c r="D198" s="250"/>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row>
    <row r="199" spans="1:94" s="14" customFormat="1" x14ac:dyDescent="0.25">
      <c r="A199" s="19"/>
      <c r="B199" s="19"/>
      <c r="C199" s="250"/>
      <c r="D199" s="250"/>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row>
    <row r="200" spans="1:94" s="14" customFormat="1" x14ac:dyDescent="0.25">
      <c r="A200" s="19"/>
      <c r="B200" s="19"/>
      <c r="C200" s="250"/>
      <c r="D200" s="250"/>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row>
    <row r="201" spans="1:94" s="14" customFormat="1" x14ac:dyDescent="0.25">
      <c r="A201" s="19"/>
      <c r="B201" s="19"/>
      <c r="C201" s="250"/>
      <c r="D201" s="250"/>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row>
    <row r="202" spans="1:94" s="14" customFormat="1" x14ac:dyDescent="0.25">
      <c r="A202" s="19"/>
      <c r="B202" s="19"/>
      <c r="C202" s="250"/>
      <c r="D202" s="250"/>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row>
    <row r="203" spans="1:94" s="14" customFormat="1" x14ac:dyDescent="0.25">
      <c r="A203" s="19"/>
      <c r="B203" s="19"/>
      <c r="C203" s="250"/>
      <c r="D203" s="250"/>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row>
    <row r="204" spans="1:94" s="14" customFormat="1" x14ac:dyDescent="0.25">
      <c r="A204" s="19"/>
      <c r="B204" s="19"/>
      <c r="C204" s="250"/>
      <c r="D204" s="250"/>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row>
    <row r="205" spans="1:94" s="14" customFormat="1" x14ac:dyDescent="0.25">
      <c r="A205" s="19"/>
      <c r="B205" s="19"/>
      <c r="C205" s="250"/>
      <c r="D205" s="250"/>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row>
    <row r="206" spans="1:94" s="14" customFormat="1" x14ac:dyDescent="0.25">
      <c r="A206" s="19"/>
      <c r="B206" s="19"/>
      <c r="C206" s="250"/>
      <c r="D206" s="250"/>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row>
    <row r="207" spans="1:94" s="14" customFormat="1" x14ac:dyDescent="0.25">
      <c r="A207" s="19"/>
      <c r="B207" s="19"/>
      <c r="C207" s="250"/>
      <c r="D207" s="250"/>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row>
    <row r="208" spans="1:94" s="14" customFormat="1" x14ac:dyDescent="0.25">
      <c r="A208" s="19"/>
      <c r="B208" s="19"/>
      <c r="C208" s="250"/>
      <c r="D208" s="250"/>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row>
    <row r="209" spans="1:94" s="14" customFormat="1" x14ac:dyDescent="0.25">
      <c r="A209" s="19"/>
      <c r="B209" s="19"/>
      <c r="C209" s="250"/>
      <c r="D209" s="250"/>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row>
    <row r="210" spans="1:94" s="14" customFormat="1" x14ac:dyDescent="0.25">
      <c r="A210" s="19"/>
      <c r="B210" s="19"/>
      <c r="C210" s="250"/>
      <c r="D210" s="250"/>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row>
    <row r="211" spans="1:94" s="14" customFormat="1" x14ac:dyDescent="0.25">
      <c r="A211" s="19"/>
      <c r="B211" s="19"/>
      <c r="C211" s="250"/>
      <c r="D211" s="250"/>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row>
    <row r="212" spans="1:94" s="14" customFormat="1" x14ac:dyDescent="0.25">
      <c r="A212" s="19"/>
      <c r="B212" s="19"/>
      <c r="C212" s="250"/>
      <c r="D212" s="250"/>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row>
    <row r="213" spans="1:94" s="14" customFormat="1" x14ac:dyDescent="0.25">
      <c r="A213" s="19"/>
      <c r="B213" s="19"/>
      <c r="C213" s="250"/>
      <c r="D213" s="250"/>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row>
    <row r="214" spans="1:94" s="14" customFormat="1" x14ac:dyDescent="0.25">
      <c r="A214" s="19"/>
      <c r="B214" s="19"/>
      <c r="C214" s="250"/>
      <c r="D214" s="250"/>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s="14" customFormat="1" x14ac:dyDescent="0.25">
      <c r="A215" s="19"/>
      <c r="B215" s="19"/>
      <c r="C215" s="250"/>
      <c r="D215" s="250"/>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s="14" customFormat="1" x14ac:dyDescent="0.25">
      <c r="A216" s="19"/>
      <c r="B216" s="19"/>
      <c r="C216" s="250"/>
      <c r="D216" s="250"/>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s="14" customFormat="1" x14ac:dyDescent="0.25">
      <c r="A217" s="19"/>
      <c r="B217" s="19"/>
      <c r="C217" s="250"/>
      <c r="D217" s="250"/>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s="14" customFormat="1" x14ac:dyDescent="0.25">
      <c r="A218" s="19"/>
      <c r="B218" s="19"/>
      <c r="C218" s="250"/>
      <c r="D218" s="250"/>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s="14" customFormat="1" x14ac:dyDescent="0.25">
      <c r="A219" s="19"/>
      <c r="B219" s="19"/>
      <c r="C219" s="250"/>
      <c r="D219" s="250"/>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s="14" customFormat="1" x14ac:dyDescent="0.25">
      <c r="A220" s="19"/>
      <c r="B220" s="19"/>
      <c r="C220" s="250"/>
      <c r="D220" s="250"/>
      <c r="E220" s="19"/>
      <c r="F220" s="19"/>
      <c r="G220" s="19"/>
      <c r="H220" s="19"/>
      <c r="I220" s="19"/>
      <c r="J220" s="19"/>
      <c r="K220" s="19"/>
      <c r="L220" s="19"/>
      <c r="M220" s="19"/>
      <c r="N220" s="19"/>
      <c r="O220" s="19"/>
      <c r="P220" s="19"/>
      <c r="Q220" s="19"/>
      <c r="R220" s="249"/>
      <c r="S220" s="249"/>
      <c r="T220" s="24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s="14" customFormat="1" x14ac:dyDescent="0.25">
      <c r="A221" s="19"/>
      <c r="B221" s="19"/>
      <c r="C221" s="250"/>
      <c r="D221" s="250"/>
      <c r="E221" s="19"/>
      <c r="F221" s="19"/>
      <c r="G221" s="19"/>
      <c r="H221" s="19"/>
      <c r="I221" s="19"/>
      <c r="J221" s="19"/>
      <c r="K221" s="19"/>
      <c r="L221" s="19"/>
      <c r="M221" s="19"/>
      <c r="N221" s="19"/>
      <c r="O221" s="19"/>
      <c r="P221" s="19"/>
      <c r="Q221" s="19"/>
      <c r="R221" s="249"/>
      <c r="S221" s="249"/>
      <c r="T221" s="24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s="77" customFormat="1" ht="12" x14ac:dyDescent="0.25">
      <c r="A222" s="249"/>
      <c r="B222" s="249"/>
      <c r="C222" s="251"/>
      <c r="D222" s="251"/>
      <c r="E222" s="249"/>
      <c r="F222" s="249"/>
      <c r="G222" s="249"/>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249"/>
      <c r="AM222" s="249"/>
      <c r="AN222" s="249"/>
      <c r="AO222" s="249"/>
      <c r="AP222" s="249"/>
      <c r="AQ222" s="249"/>
      <c r="AR222" s="249"/>
      <c r="AS222" s="249"/>
      <c r="AT222" s="249"/>
      <c r="AU222" s="249"/>
      <c r="AV222" s="249"/>
      <c r="AW222" s="249"/>
      <c r="AX222" s="249"/>
      <c r="AY222" s="249"/>
      <c r="AZ222" s="249"/>
      <c r="BA222" s="249"/>
      <c r="BB222" s="249"/>
      <c r="BC222" s="249"/>
      <c r="BD222" s="249"/>
      <c r="BE222" s="249"/>
      <c r="BF222" s="249"/>
      <c r="BG222" s="249"/>
      <c r="BH222" s="249"/>
      <c r="BI222" s="249"/>
      <c r="BJ222" s="249"/>
      <c r="BK222" s="249"/>
      <c r="BL222" s="249"/>
      <c r="BM222" s="249"/>
      <c r="BN222" s="249"/>
      <c r="BO222" s="249"/>
      <c r="BP222" s="249"/>
      <c r="BQ222" s="249"/>
      <c r="BR222" s="249"/>
      <c r="BS222" s="249"/>
      <c r="BT222" s="249"/>
      <c r="BU222" s="249"/>
      <c r="BV222" s="249"/>
      <c r="BW222" s="249"/>
      <c r="BX222" s="249"/>
      <c r="BY222" s="249"/>
      <c r="BZ222" s="249"/>
      <c r="CA222" s="249"/>
      <c r="CB222" s="249"/>
      <c r="CC222" s="249"/>
      <c r="CD222" s="249"/>
      <c r="CE222" s="249"/>
      <c r="CF222" s="249"/>
      <c r="CG222" s="249"/>
      <c r="CH222" s="249"/>
      <c r="CI222" s="249"/>
      <c r="CJ222" s="249"/>
      <c r="CK222" s="249"/>
      <c r="CL222" s="249"/>
      <c r="CM222" s="249"/>
      <c r="CN222" s="249"/>
      <c r="CO222" s="249"/>
      <c r="CP222" s="249"/>
    </row>
    <row r="223" spans="1:94" s="77" customFormat="1" ht="12" x14ac:dyDescent="0.25">
      <c r="A223" s="249"/>
      <c r="B223" s="249"/>
      <c r="C223" s="251"/>
      <c r="D223" s="251"/>
      <c r="E223" s="249"/>
      <c r="F223" s="249"/>
      <c r="G223" s="249"/>
      <c r="H223" s="249"/>
      <c r="I223" s="249"/>
      <c r="J223" s="249"/>
      <c r="K223" s="249"/>
      <c r="L223" s="249"/>
      <c r="M223" s="249"/>
      <c r="N223" s="249"/>
      <c r="O223" s="249"/>
      <c r="P223" s="249"/>
      <c r="Q223" s="249"/>
      <c r="R223" s="249"/>
      <c r="S223" s="249"/>
      <c r="T223" s="249"/>
      <c r="U223" s="249"/>
      <c r="V223" s="249"/>
      <c r="W223" s="249"/>
      <c r="X223" s="249"/>
      <c r="Y223" s="249"/>
      <c r="Z223" s="249"/>
      <c r="AA223" s="249"/>
      <c r="AB223" s="249"/>
      <c r="AC223" s="249"/>
      <c r="AD223" s="249"/>
      <c r="AE223" s="249"/>
      <c r="AF223" s="249"/>
      <c r="AG223" s="249"/>
      <c r="AH223" s="249"/>
      <c r="AI223" s="249"/>
      <c r="AJ223" s="249"/>
      <c r="AK223" s="249"/>
      <c r="AL223" s="249"/>
      <c r="AM223" s="249"/>
      <c r="AN223" s="249"/>
      <c r="AO223" s="249"/>
      <c r="AP223" s="249"/>
      <c r="AQ223" s="249"/>
      <c r="AR223" s="249"/>
      <c r="AS223" s="249"/>
      <c r="AT223" s="249"/>
      <c r="AU223" s="249"/>
      <c r="AV223" s="249"/>
      <c r="AW223" s="249"/>
      <c r="AX223" s="249"/>
      <c r="AY223" s="249"/>
      <c r="AZ223" s="249"/>
      <c r="BA223" s="249"/>
      <c r="BB223" s="249"/>
      <c r="BC223" s="249"/>
      <c r="BD223" s="249"/>
      <c r="BE223" s="249"/>
      <c r="BF223" s="249"/>
      <c r="BG223" s="249"/>
      <c r="BH223" s="249"/>
      <c r="BI223" s="249"/>
      <c r="BJ223" s="249"/>
      <c r="BK223" s="249"/>
      <c r="BL223" s="249"/>
      <c r="BM223" s="249"/>
      <c r="BN223" s="249"/>
      <c r="BO223" s="249"/>
      <c r="BP223" s="249"/>
      <c r="BQ223" s="249"/>
      <c r="BR223" s="249"/>
      <c r="BS223" s="249"/>
      <c r="BT223" s="249"/>
      <c r="BU223" s="249"/>
      <c r="BV223" s="249"/>
      <c r="BW223" s="249"/>
      <c r="BX223" s="249"/>
      <c r="BY223" s="249"/>
      <c r="BZ223" s="249"/>
      <c r="CA223" s="249"/>
      <c r="CB223" s="249"/>
      <c r="CC223" s="249"/>
      <c r="CD223" s="249"/>
      <c r="CE223" s="249"/>
      <c r="CF223" s="249"/>
      <c r="CG223" s="249"/>
      <c r="CH223" s="249"/>
      <c r="CI223" s="249"/>
      <c r="CJ223" s="249"/>
      <c r="CK223" s="249"/>
      <c r="CL223" s="249"/>
      <c r="CM223" s="249"/>
      <c r="CN223" s="249"/>
      <c r="CO223" s="249"/>
      <c r="CP223" s="249"/>
    </row>
    <row r="224" spans="1:94" s="77" customFormat="1" ht="12" x14ac:dyDescent="0.25">
      <c r="A224" s="249"/>
      <c r="B224" s="249"/>
      <c r="C224" s="251"/>
      <c r="D224" s="251"/>
      <c r="E224" s="249"/>
      <c r="F224" s="249"/>
      <c r="G224" s="249"/>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249"/>
      <c r="AM224" s="249"/>
      <c r="AN224" s="249"/>
      <c r="AO224" s="249"/>
      <c r="AP224" s="249"/>
      <c r="AQ224" s="249"/>
      <c r="AR224" s="249"/>
      <c r="AS224" s="249"/>
      <c r="AT224" s="249"/>
      <c r="AU224" s="249"/>
      <c r="AV224" s="249"/>
      <c r="AW224" s="249"/>
      <c r="AX224" s="249"/>
      <c r="AY224" s="249"/>
      <c r="AZ224" s="249"/>
      <c r="BA224" s="249"/>
      <c r="BB224" s="249"/>
      <c r="BC224" s="249"/>
      <c r="BD224" s="249"/>
      <c r="BE224" s="249"/>
      <c r="BF224" s="249"/>
      <c r="BG224" s="249"/>
      <c r="BH224" s="249"/>
      <c r="BI224" s="249"/>
      <c r="BJ224" s="249"/>
      <c r="BK224" s="249"/>
      <c r="BL224" s="249"/>
      <c r="BM224" s="249"/>
      <c r="BN224" s="249"/>
      <c r="BO224" s="249"/>
      <c r="BP224" s="249"/>
      <c r="BQ224" s="249"/>
      <c r="BR224" s="249"/>
      <c r="BS224" s="249"/>
      <c r="BT224" s="249"/>
      <c r="BU224" s="249"/>
      <c r="BV224" s="249"/>
      <c r="BW224" s="249"/>
      <c r="BX224" s="249"/>
      <c r="BY224" s="249"/>
      <c r="BZ224" s="249"/>
      <c r="CA224" s="249"/>
      <c r="CB224" s="249"/>
      <c r="CC224" s="249"/>
      <c r="CD224" s="249"/>
      <c r="CE224" s="249"/>
      <c r="CF224" s="249"/>
      <c r="CG224" s="249"/>
      <c r="CH224" s="249"/>
      <c r="CI224" s="249"/>
      <c r="CJ224" s="249"/>
      <c r="CK224" s="249"/>
      <c r="CL224" s="249"/>
      <c r="CM224" s="249"/>
      <c r="CN224" s="249"/>
      <c r="CO224" s="249"/>
      <c r="CP224" s="249"/>
    </row>
    <row r="225" spans="1:94" s="77" customFormat="1" ht="12" x14ac:dyDescent="0.25">
      <c r="A225" s="249"/>
      <c r="B225" s="249"/>
      <c r="C225" s="251"/>
      <c r="D225" s="251"/>
      <c r="E225" s="249"/>
      <c r="F225" s="249"/>
      <c r="G225" s="249"/>
      <c r="H225" s="249"/>
      <c r="I225" s="249"/>
      <c r="J225" s="249"/>
      <c r="K225" s="249"/>
      <c r="L225" s="249"/>
      <c r="M225" s="249"/>
      <c r="N225" s="249"/>
      <c r="O225" s="249"/>
      <c r="P225" s="249"/>
      <c r="Q225" s="249"/>
      <c r="R225" s="249"/>
      <c r="S225" s="249"/>
      <c r="T225" s="249"/>
      <c r="U225" s="249"/>
      <c r="V225" s="249"/>
      <c r="W225" s="249"/>
      <c r="X225" s="249"/>
      <c r="Y225" s="249"/>
      <c r="Z225" s="249"/>
      <c r="AA225" s="249"/>
      <c r="AB225" s="249"/>
      <c r="AC225" s="249"/>
      <c r="AD225" s="249"/>
      <c r="AE225" s="249"/>
      <c r="AF225" s="249"/>
      <c r="AG225" s="249"/>
      <c r="AH225" s="249"/>
      <c r="AI225" s="249"/>
      <c r="AJ225" s="249"/>
      <c r="AK225" s="249"/>
      <c r="AL225" s="249"/>
      <c r="AM225" s="249"/>
      <c r="AN225" s="249"/>
      <c r="AO225" s="249"/>
      <c r="AP225" s="249"/>
      <c r="AQ225" s="249"/>
      <c r="AR225" s="249"/>
      <c r="AS225" s="249"/>
      <c r="AT225" s="249"/>
      <c r="AU225" s="249"/>
      <c r="AV225" s="249"/>
      <c r="AW225" s="249"/>
      <c r="AX225" s="249"/>
      <c r="AY225" s="249"/>
      <c r="AZ225" s="249"/>
      <c r="BA225" s="249"/>
      <c r="BB225" s="249"/>
      <c r="BC225" s="249"/>
      <c r="BD225" s="249"/>
      <c r="BE225" s="249"/>
      <c r="BF225" s="249"/>
      <c r="BG225" s="249"/>
      <c r="BH225" s="249"/>
      <c r="BI225" s="249"/>
      <c r="BJ225" s="249"/>
      <c r="BK225" s="249"/>
      <c r="BL225" s="249"/>
      <c r="BM225" s="249"/>
      <c r="BN225" s="249"/>
      <c r="BO225" s="249"/>
      <c r="BP225" s="249"/>
      <c r="BQ225" s="249"/>
      <c r="BR225" s="249"/>
      <c r="BS225" s="249"/>
      <c r="BT225" s="249"/>
      <c r="BU225" s="249"/>
      <c r="BV225" s="249"/>
      <c r="BW225" s="249"/>
      <c r="BX225" s="249"/>
      <c r="BY225" s="249"/>
      <c r="BZ225" s="249"/>
      <c r="CA225" s="249"/>
      <c r="CB225" s="249"/>
      <c r="CC225" s="249"/>
      <c r="CD225" s="249"/>
      <c r="CE225" s="249"/>
      <c r="CF225" s="249"/>
      <c r="CG225" s="249"/>
      <c r="CH225" s="249"/>
      <c r="CI225" s="249"/>
      <c r="CJ225" s="249"/>
      <c r="CK225" s="249"/>
      <c r="CL225" s="249"/>
      <c r="CM225" s="249"/>
      <c r="CN225" s="249"/>
      <c r="CO225" s="249"/>
      <c r="CP225" s="249"/>
    </row>
    <row r="226" spans="1:94" s="77" customFormat="1" ht="12" x14ac:dyDescent="0.25">
      <c r="A226" s="249"/>
      <c r="B226" s="249"/>
      <c r="C226" s="251"/>
      <c r="D226" s="251"/>
      <c r="E226" s="249"/>
      <c r="F226" s="249"/>
      <c r="G226" s="249"/>
      <c r="H226" s="249"/>
      <c r="I226" s="249"/>
      <c r="J226" s="249"/>
      <c r="K226" s="249"/>
      <c r="L226" s="249"/>
      <c r="M226" s="249"/>
      <c r="N226" s="249"/>
      <c r="O226" s="249"/>
      <c r="P226" s="249"/>
      <c r="Q226" s="249"/>
      <c r="R226" s="249"/>
      <c r="S226" s="249"/>
      <c r="T226" s="249"/>
      <c r="U226" s="249"/>
      <c r="V226" s="249"/>
      <c r="W226" s="249"/>
      <c r="X226" s="249"/>
      <c r="Y226" s="249"/>
      <c r="Z226" s="249"/>
      <c r="AA226" s="249"/>
      <c r="AB226" s="249"/>
      <c r="AC226" s="249"/>
      <c r="AD226" s="249"/>
      <c r="AE226" s="249"/>
      <c r="AF226" s="249"/>
      <c r="AG226" s="249"/>
      <c r="AH226" s="249"/>
      <c r="AI226" s="249"/>
      <c r="AJ226" s="249"/>
      <c r="AK226" s="249"/>
      <c r="AL226" s="249"/>
      <c r="AM226" s="249"/>
      <c r="AN226" s="249"/>
      <c r="AO226" s="249"/>
      <c r="AP226" s="249"/>
      <c r="AQ226" s="249"/>
      <c r="AR226" s="249"/>
      <c r="AS226" s="249"/>
      <c r="AT226" s="249"/>
      <c r="AU226" s="249"/>
      <c r="AV226" s="249"/>
      <c r="AW226" s="249"/>
      <c r="AX226" s="249"/>
      <c r="AY226" s="249"/>
      <c r="AZ226" s="249"/>
      <c r="BA226" s="249"/>
      <c r="BB226" s="249"/>
      <c r="BC226" s="249"/>
      <c r="BD226" s="249"/>
      <c r="BE226" s="249"/>
      <c r="BF226" s="249"/>
      <c r="BG226" s="249"/>
      <c r="BH226" s="249"/>
      <c r="BI226" s="249"/>
      <c r="BJ226" s="249"/>
      <c r="BK226" s="249"/>
      <c r="BL226" s="249"/>
      <c r="BM226" s="249"/>
      <c r="BN226" s="249"/>
      <c r="BO226" s="249"/>
      <c r="BP226" s="249"/>
      <c r="BQ226" s="249"/>
      <c r="BR226" s="249"/>
      <c r="BS226" s="249"/>
      <c r="BT226" s="249"/>
      <c r="BU226" s="249"/>
      <c r="BV226" s="249"/>
      <c r="BW226" s="249"/>
      <c r="BX226" s="249"/>
      <c r="BY226" s="249"/>
      <c r="BZ226" s="249"/>
      <c r="CA226" s="249"/>
      <c r="CB226" s="249"/>
      <c r="CC226" s="249"/>
      <c r="CD226" s="249"/>
      <c r="CE226" s="249"/>
      <c r="CF226" s="249"/>
      <c r="CG226" s="249"/>
      <c r="CH226" s="249"/>
      <c r="CI226" s="249"/>
      <c r="CJ226" s="249"/>
      <c r="CK226" s="249"/>
      <c r="CL226" s="249"/>
      <c r="CM226" s="249"/>
      <c r="CN226" s="249"/>
      <c r="CO226" s="249"/>
      <c r="CP226" s="249"/>
    </row>
    <row r="227" spans="1:94" s="77" customFormat="1" ht="12" x14ac:dyDescent="0.25">
      <c r="A227" s="249"/>
      <c r="B227" s="249"/>
      <c r="C227" s="251"/>
      <c r="D227" s="251"/>
      <c r="E227" s="249"/>
      <c r="F227" s="249"/>
      <c r="G227" s="249"/>
      <c r="H227" s="249"/>
      <c r="I227" s="249"/>
      <c r="J227" s="249"/>
      <c r="K227" s="249"/>
      <c r="L227" s="249"/>
      <c r="M227" s="249"/>
      <c r="N227" s="249"/>
      <c r="O227" s="249"/>
      <c r="P227" s="249"/>
      <c r="Q227" s="249"/>
      <c r="R227" s="249"/>
      <c r="S227" s="249"/>
      <c r="T227" s="249"/>
      <c r="U227" s="249"/>
      <c r="V227" s="249"/>
      <c r="W227" s="249"/>
      <c r="X227" s="249"/>
      <c r="Y227" s="249"/>
      <c r="Z227" s="249"/>
      <c r="AA227" s="249"/>
      <c r="AB227" s="249"/>
      <c r="AC227" s="249"/>
      <c r="AD227" s="249"/>
      <c r="AE227" s="249"/>
      <c r="AF227" s="249"/>
      <c r="AG227" s="249"/>
      <c r="AH227" s="249"/>
      <c r="AI227" s="249"/>
      <c r="AJ227" s="249"/>
      <c r="AK227" s="249"/>
      <c r="AL227" s="249"/>
      <c r="AM227" s="249"/>
      <c r="AN227" s="249"/>
      <c r="AO227" s="249"/>
      <c r="AP227" s="249"/>
      <c r="AQ227" s="249"/>
      <c r="AR227" s="249"/>
      <c r="AS227" s="249"/>
      <c r="AT227" s="249"/>
      <c r="AU227" s="249"/>
      <c r="AV227" s="249"/>
      <c r="AW227" s="249"/>
      <c r="AX227" s="249"/>
      <c r="AY227" s="249"/>
      <c r="AZ227" s="249"/>
      <c r="BA227" s="249"/>
      <c r="BB227" s="249"/>
      <c r="BC227" s="249"/>
      <c r="BD227" s="249"/>
      <c r="BE227" s="249"/>
      <c r="BF227" s="249"/>
      <c r="BG227" s="249"/>
      <c r="BH227" s="249"/>
      <c r="BI227" s="249"/>
      <c r="BJ227" s="249"/>
      <c r="BK227" s="249"/>
      <c r="BL227" s="249"/>
      <c r="BM227" s="249"/>
      <c r="BN227" s="249"/>
      <c r="BO227" s="249"/>
      <c r="BP227" s="249"/>
      <c r="BQ227" s="249"/>
      <c r="BR227" s="249"/>
      <c r="BS227" s="249"/>
      <c r="BT227" s="249"/>
      <c r="BU227" s="249"/>
      <c r="BV227" s="249"/>
      <c r="BW227" s="249"/>
      <c r="BX227" s="249"/>
      <c r="BY227" s="249"/>
      <c r="BZ227" s="249"/>
      <c r="CA227" s="249"/>
      <c r="CB227" s="249"/>
      <c r="CC227" s="249"/>
      <c r="CD227" s="249"/>
      <c r="CE227" s="249"/>
      <c r="CF227" s="249"/>
      <c r="CG227" s="249"/>
      <c r="CH227" s="249"/>
      <c r="CI227" s="249"/>
      <c r="CJ227" s="249"/>
      <c r="CK227" s="249"/>
      <c r="CL227" s="249"/>
      <c r="CM227" s="249"/>
      <c r="CN227" s="249"/>
      <c r="CO227" s="249"/>
      <c r="CP227" s="249"/>
    </row>
    <row r="228" spans="1:94" s="77" customFormat="1" ht="12" x14ac:dyDescent="0.25">
      <c r="A228" s="249"/>
      <c r="B228" s="249"/>
      <c r="C228" s="251"/>
      <c r="D228" s="251"/>
      <c r="E228" s="249"/>
      <c r="F228" s="249"/>
      <c r="G228" s="249"/>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249"/>
      <c r="AM228" s="249"/>
      <c r="AN228" s="249"/>
      <c r="AO228" s="249"/>
      <c r="AP228" s="249"/>
      <c r="AQ228" s="249"/>
      <c r="AR228" s="249"/>
      <c r="AS228" s="249"/>
      <c r="AT228" s="249"/>
      <c r="AU228" s="249"/>
      <c r="AV228" s="249"/>
      <c r="AW228" s="249"/>
      <c r="AX228" s="249"/>
      <c r="AY228" s="249"/>
      <c r="AZ228" s="249"/>
      <c r="BA228" s="249"/>
      <c r="BB228" s="249"/>
      <c r="BC228" s="249"/>
      <c r="BD228" s="249"/>
      <c r="BE228" s="249"/>
      <c r="BF228" s="249"/>
      <c r="BG228" s="249"/>
      <c r="BH228" s="249"/>
      <c r="BI228" s="249"/>
      <c r="BJ228" s="249"/>
      <c r="BK228" s="249"/>
      <c r="BL228" s="249"/>
      <c r="BM228" s="249"/>
      <c r="BN228" s="249"/>
      <c r="BO228" s="249"/>
      <c r="BP228" s="249"/>
      <c r="BQ228" s="249"/>
      <c r="BR228" s="249"/>
      <c r="BS228" s="249"/>
      <c r="BT228" s="249"/>
      <c r="BU228" s="249"/>
      <c r="BV228" s="249"/>
      <c r="BW228" s="249"/>
      <c r="BX228" s="249"/>
      <c r="BY228" s="249"/>
      <c r="BZ228" s="249"/>
      <c r="CA228" s="249"/>
      <c r="CB228" s="249"/>
      <c r="CC228" s="249"/>
      <c r="CD228" s="249"/>
      <c r="CE228" s="249"/>
      <c r="CF228" s="249"/>
      <c r="CG228" s="249"/>
      <c r="CH228" s="249"/>
      <c r="CI228" s="249"/>
      <c r="CJ228" s="249"/>
      <c r="CK228" s="249"/>
      <c r="CL228" s="249"/>
      <c r="CM228" s="249"/>
      <c r="CN228" s="249"/>
      <c r="CO228" s="249"/>
      <c r="CP228" s="249"/>
    </row>
    <row r="229" spans="1:94" s="77" customFormat="1" ht="12" x14ac:dyDescent="0.25">
      <c r="A229" s="249"/>
      <c r="B229" s="249"/>
      <c r="C229" s="251"/>
      <c r="D229" s="251"/>
      <c r="E229" s="249"/>
      <c r="F229" s="249"/>
      <c r="G229" s="249"/>
      <c r="H229" s="249"/>
      <c r="I229" s="249"/>
      <c r="J229" s="249"/>
      <c r="K229" s="249"/>
      <c r="L229" s="249"/>
      <c r="M229" s="249"/>
      <c r="N229" s="249"/>
      <c r="O229" s="249"/>
      <c r="P229" s="249"/>
      <c r="Q229" s="249"/>
      <c r="R229" s="249"/>
      <c r="S229" s="249"/>
      <c r="T229" s="249"/>
      <c r="U229" s="249"/>
      <c r="V229" s="249"/>
      <c r="W229" s="249"/>
      <c r="X229" s="249"/>
      <c r="Y229" s="249"/>
      <c r="Z229" s="249"/>
      <c r="AA229" s="249"/>
      <c r="AB229" s="249"/>
      <c r="AC229" s="249"/>
      <c r="AD229" s="249"/>
      <c r="AE229" s="249"/>
      <c r="AF229" s="249"/>
      <c r="AG229" s="249"/>
      <c r="AH229" s="249"/>
      <c r="AI229" s="249"/>
      <c r="AJ229" s="249"/>
      <c r="AK229" s="249"/>
      <c r="AL229" s="249"/>
      <c r="AM229" s="249"/>
      <c r="AN229" s="249"/>
      <c r="AO229" s="249"/>
      <c r="AP229" s="249"/>
      <c r="AQ229" s="249"/>
      <c r="AR229" s="249"/>
      <c r="AS229" s="249"/>
      <c r="AT229" s="249"/>
      <c r="AU229" s="249"/>
      <c r="AV229" s="249"/>
      <c r="AW229" s="249"/>
      <c r="AX229" s="249"/>
      <c r="AY229" s="249"/>
      <c r="AZ229" s="249"/>
      <c r="BA229" s="249"/>
      <c r="BB229" s="249"/>
      <c r="BC229" s="249"/>
      <c r="BD229" s="249"/>
      <c r="BE229" s="249"/>
      <c r="BF229" s="249"/>
      <c r="BG229" s="249"/>
      <c r="BH229" s="249"/>
      <c r="BI229" s="249"/>
      <c r="BJ229" s="249"/>
      <c r="BK229" s="249"/>
      <c r="BL229" s="249"/>
      <c r="BM229" s="249"/>
      <c r="BN229" s="249"/>
      <c r="BO229" s="249"/>
      <c r="BP229" s="249"/>
      <c r="BQ229" s="249"/>
      <c r="BR229" s="249"/>
      <c r="BS229" s="249"/>
      <c r="BT229" s="249"/>
      <c r="BU229" s="249"/>
      <c r="BV229" s="249"/>
      <c r="BW229" s="249"/>
      <c r="BX229" s="249"/>
      <c r="BY229" s="249"/>
      <c r="BZ229" s="249"/>
      <c r="CA229" s="249"/>
      <c r="CB229" s="249"/>
      <c r="CC229" s="249"/>
      <c r="CD229" s="249"/>
      <c r="CE229" s="249"/>
      <c r="CF229" s="249"/>
      <c r="CG229" s="249"/>
      <c r="CH229" s="249"/>
      <c r="CI229" s="249"/>
      <c r="CJ229" s="249"/>
      <c r="CK229" s="249"/>
      <c r="CL229" s="249"/>
      <c r="CM229" s="249"/>
      <c r="CN229" s="249"/>
      <c r="CO229" s="249"/>
      <c r="CP229" s="249"/>
    </row>
    <row r="230" spans="1:94" s="77" customFormat="1" ht="12" x14ac:dyDescent="0.25">
      <c r="A230" s="249"/>
      <c r="B230" s="249"/>
      <c r="C230" s="251"/>
      <c r="D230" s="251"/>
      <c r="E230" s="249"/>
      <c r="F230" s="249"/>
      <c r="G230" s="249"/>
      <c r="H230" s="249"/>
      <c r="I230" s="249"/>
      <c r="J230" s="249"/>
      <c r="K230" s="249"/>
      <c r="L230" s="249"/>
      <c r="M230" s="249"/>
      <c r="N230" s="249"/>
      <c r="O230" s="249"/>
      <c r="P230" s="249"/>
      <c r="Q230" s="249"/>
      <c r="R230" s="249"/>
      <c r="S230" s="249"/>
      <c r="T230" s="249"/>
      <c r="U230" s="249"/>
      <c r="V230" s="249"/>
      <c r="W230" s="249"/>
      <c r="X230" s="249"/>
      <c r="Y230" s="249"/>
      <c r="Z230" s="249"/>
      <c r="AA230" s="249"/>
      <c r="AB230" s="249"/>
      <c r="AC230" s="249"/>
      <c r="AD230" s="249"/>
      <c r="AE230" s="249"/>
      <c r="AF230" s="249"/>
      <c r="AG230" s="249"/>
      <c r="AH230" s="249"/>
      <c r="AI230" s="249"/>
      <c r="AJ230" s="249"/>
      <c r="AK230" s="249"/>
      <c r="AL230" s="249"/>
      <c r="AM230" s="249"/>
      <c r="AN230" s="249"/>
      <c r="AO230" s="249"/>
      <c r="AP230" s="249"/>
      <c r="AQ230" s="249"/>
      <c r="AR230" s="249"/>
      <c r="AS230" s="249"/>
      <c r="AT230" s="249"/>
      <c r="AU230" s="249"/>
      <c r="AV230" s="249"/>
      <c r="AW230" s="249"/>
      <c r="AX230" s="249"/>
      <c r="AY230" s="249"/>
      <c r="AZ230" s="249"/>
      <c r="BA230" s="249"/>
      <c r="BB230" s="249"/>
      <c r="BC230" s="249"/>
      <c r="BD230" s="249"/>
      <c r="BE230" s="249"/>
      <c r="BF230" s="249"/>
      <c r="BG230" s="249"/>
      <c r="BH230" s="249"/>
      <c r="BI230" s="249"/>
      <c r="BJ230" s="249"/>
      <c r="BK230" s="249"/>
      <c r="BL230" s="249"/>
      <c r="BM230" s="249"/>
      <c r="BN230" s="249"/>
      <c r="BO230" s="249"/>
      <c r="BP230" s="249"/>
      <c r="BQ230" s="249"/>
      <c r="BR230" s="249"/>
      <c r="BS230" s="249"/>
      <c r="BT230" s="249"/>
      <c r="BU230" s="249"/>
      <c r="BV230" s="249"/>
      <c r="BW230" s="249"/>
      <c r="BX230" s="249"/>
      <c r="BY230" s="249"/>
      <c r="BZ230" s="249"/>
      <c r="CA230" s="249"/>
      <c r="CB230" s="249"/>
      <c r="CC230" s="249"/>
      <c r="CD230" s="249"/>
      <c r="CE230" s="249"/>
      <c r="CF230" s="249"/>
      <c r="CG230" s="249"/>
      <c r="CH230" s="249"/>
      <c r="CI230" s="249"/>
      <c r="CJ230" s="249"/>
      <c r="CK230" s="249"/>
      <c r="CL230" s="249"/>
      <c r="CM230" s="249"/>
      <c r="CN230" s="249"/>
      <c r="CO230" s="249"/>
      <c r="CP230" s="249"/>
    </row>
    <row r="231" spans="1:94" s="77" customFormat="1" ht="12" x14ac:dyDescent="0.25">
      <c r="A231" s="249"/>
      <c r="B231" s="249"/>
      <c r="C231" s="251"/>
      <c r="D231" s="251"/>
      <c r="E231" s="249"/>
      <c r="F231" s="249"/>
      <c r="G231" s="249"/>
      <c r="H231" s="249"/>
      <c r="I231" s="249"/>
      <c r="J231" s="249"/>
      <c r="K231" s="249"/>
      <c r="L231" s="249"/>
      <c r="M231" s="249"/>
      <c r="N231" s="249"/>
      <c r="O231" s="249"/>
      <c r="P231" s="249"/>
      <c r="Q231" s="249"/>
      <c r="R231" s="249"/>
      <c r="S231" s="249"/>
      <c r="T231" s="249"/>
      <c r="U231" s="249"/>
      <c r="V231" s="249"/>
      <c r="W231" s="249"/>
      <c r="X231" s="249"/>
      <c r="Y231" s="249"/>
      <c r="Z231" s="249"/>
      <c r="AA231" s="249"/>
      <c r="AB231" s="249"/>
      <c r="AC231" s="249"/>
      <c r="AD231" s="249"/>
      <c r="AE231" s="249"/>
      <c r="AF231" s="249"/>
      <c r="AG231" s="249"/>
      <c r="AH231" s="249"/>
      <c r="AI231" s="249"/>
      <c r="AJ231" s="249"/>
      <c r="AK231" s="249"/>
      <c r="AL231" s="249"/>
      <c r="AM231" s="249"/>
      <c r="AN231" s="249"/>
      <c r="AO231" s="249"/>
      <c r="AP231" s="249"/>
      <c r="AQ231" s="249"/>
      <c r="AR231" s="249"/>
      <c r="AS231" s="249"/>
      <c r="AT231" s="249"/>
      <c r="AU231" s="249"/>
      <c r="AV231" s="249"/>
      <c r="AW231" s="249"/>
      <c r="AX231" s="249"/>
      <c r="AY231" s="249"/>
      <c r="AZ231" s="249"/>
      <c r="BA231" s="249"/>
      <c r="BB231" s="249"/>
      <c r="BC231" s="249"/>
      <c r="BD231" s="249"/>
      <c r="BE231" s="249"/>
      <c r="BF231" s="249"/>
      <c r="BG231" s="249"/>
      <c r="BH231" s="249"/>
      <c r="BI231" s="249"/>
      <c r="BJ231" s="249"/>
      <c r="BK231" s="249"/>
      <c r="BL231" s="249"/>
      <c r="BM231" s="249"/>
      <c r="BN231" s="249"/>
      <c r="BO231" s="249"/>
      <c r="BP231" s="249"/>
      <c r="BQ231" s="249"/>
      <c r="BR231" s="249"/>
      <c r="BS231" s="249"/>
      <c r="BT231" s="249"/>
      <c r="BU231" s="249"/>
      <c r="BV231" s="249"/>
      <c r="BW231" s="249"/>
      <c r="BX231" s="249"/>
      <c r="BY231" s="249"/>
      <c r="BZ231" s="249"/>
      <c r="CA231" s="249"/>
      <c r="CB231" s="249"/>
      <c r="CC231" s="249"/>
      <c r="CD231" s="249"/>
      <c r="CE231" s="249"/>
      <c r="CF231" s="249"/>
      <c r="CG231" s="249"/>
      <c r="CH231" s="249"/>
      <c r="CI231" s="249"/>
      <c r="CJ231" s="249"/>
      <c r="CK231" s="249"/>
      <c r="CL231" s="249"/>
      <c r="CM231" s="249"/>
      <c r="CN231" s="249"/>
      <c r="CO231" s="249"/>
      <c r="CP231" s="249"/>
    </row>
    <row r="232" spans="1:94" s="77" customFormat="1" ht="12" x14ac:dyDescent="0.25">
      <c r="A232" s="249"/>
      <c r="B232" s="249"/>
      <c r="C232" s="251"/>
      <c r="D232" s="251"/>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249"/>
      <c r="AM232" s="249"/>
      <c r="AN232" s="249"/>
      <c r="AO232" s="249"/>
      <c r="AP232" s="249"/>
      <c r="AQ232" s="249"/>
      <c r="AR232" s="249"/>
      <c r="AS232" s="249"/>
      <c r="AT232" s="249"/>
      <c r="AU232" s="249"/>
      <c r="AV232" s="249"/>
      <c r="AW232" s="249"/>
      <c r="AX232" s="249"/>
      <c r="AY232" s="249"/>
      <c r="AZ232" s="249"/>
      <c r="BA232" s="249"/>
      <c r="BB232" s="249"/>
      <c r="BC232" s="249"/>
      <c r="BD232" s="249"/>
      <c r="BE232" s="249"/>
      <c r="BF232" s="249"/>
      <c r="BG232" s="249"/>
      <c r="BH232" s="249"/>
      <c r="BI232" s="249"/>
      <c r="BJ232" s="249"/>
      <c r="BK232" s="249"/>
      <c r="BL232" s="249"/>
      <c r="BM232" s="249"/>
      <c r="BN232" s="249"/>
      <c r="BO232" s="249"/>
      <c r="BP232" s="249"/>
      <c r="BQ232" s="249"/>
      <c r="BR232" s="249"/>
      <c r="BS232" s="249"/>
      <c r="BT232" s="249"/>
      <c r="BU232" s="249"/>
      <c r="BV232" s="249"/>
      <c r="BW232" s="249"/>
      <c r="BX232" s="249"/>
      <c r="BY232" s="249"/>
      <c r="BZ232" s="249"/>
      <c r="CA232" s="249"/>
      <c r="CB232" s="249"/>
      <c r="CC232" s="249"/>
      <c r="CD232" s="249"/>
      <c r="CE232" s="249"/>
      <c r="CF232" s="249"/>
      <c r="CG232" s="249"/>
      <c r="CH232" s="249"/>
      <c r="CI232" s="249"/>
      <c r="CJ232" s="249"/>
      <c r="CK232" s="249"/>
      <c r="CL232" s="249"/>
      <c r="CM232" s="249"/>
      <c r="CN232" s="249"/>
      <c r="CO232" s="249"/>
      <c r="CP232" s="249"/>
    </row>
    <row r="233" spans="1:94" s="77" customFormat="1" ht="12" x14ac:dyDescent="0.25">
      <c r="A233" s="249"/>
      <c r="B233" s="249"/>
      <c r="C233" s="251"/>
      <c r="D233" s="251"/>
      <c r="E233" s="249"/>
      <c r="F233" s="249"/>
      <c r="G233" s="249"/>
      <c r="H233" s="249"/>
      <c r="I233" s="249"/>
      <c r="J233" s="249"/>
      <c r="K233" s="249"/>
      <c r="L233" s="249"/>
      <c r="M233" s="249"/>
      <c r="N233" s="249"/>
      <c r="O233" s="249"/>
      <c r="P233" s="249"/>
      <c r="Q233" s="249"/>
      <c r="R233" s="249"/>
      <c r="S233" s="249"/>
      <c r="T233" s="249"/>
      <c r="U233" s="249"/>
      <c r="V233" s="249"/>
      <c r="W233" s="249"/>
      <c r="X233" s="249"/>
      <c r="Y233" s="249"/>
      <c r="Z233" s="249"/>
      <c r="AA233" s="249"/>
      <c r="AB233" s="249"/>
      <c r="AC233" s="249"/>
      <c r="AD233" s="249"/>
      <c r="AE233" s="249"/>
      <c r="AF233" s="249"/>
      <c r="AG233" s="249"/>
      <c r="AH233" s="249"/>
      <c r="AI233" s="249"/>
      <c r="AJ233" s="249"/>
      <c r="AK233" s="249"/>
      <c r="AL233" s="249"/>
      <c r="AM233" s="249"/>
      <c r="AN233" s="249"/>
      <c r="AO233" s="249"/>
      <c r="AP233" s="249"/>
      <c r="AQ233" s="249"/>
      <c r="AR233" s="249"/>
      <c r="AS233" s="249"/>
      <c r="AT233" s="249"/>
      <c r="AU233" s="249"/>
      <c r="AV233" s="249"/>
      <c r="AW233" s="249"/>
      <c r="AX233" s="249"/>
      <c r="AY233" s="249"/>
      <c r="AZ233" s="249"/>
      <c r="BA233" s="249"/>
      <c r="BB233" s="249"/>
      <c r="BC233" s="249"/>
      <c r="BD233" s="249"/>
      <c r="BE233" s="249"/>
      <c r="BF233" s="249"/>
      <c r="BG233" s="249"/>
      <c r="BH233" s="249"/>
      <c r="BI233" s="249"/>
      <c r="BJ233" s="249"/>
      <c r="BK233" s="249"/>
      <c r="BL233" s="249"/>
      <c r="BM233" s="249"/>
      <c r="BN233" s="249"/>
      <c r="BO233" s="249"/>
      <c r="BP233" s="249"/>
      <c r="BQ233" s="249"/>
      <c r="BR233" s="249"/>
      <c r="BS233" s="249"/>
      <c r="BT233" s="249"/>
      <c r="BU233" s="249"/>
      <c r="BV233" s="249"/>
      <c r="BW233" s="249"/>
      <c r="BX233" s="249"/>
      <c r="BY233" s="249"/>
      <c r="BZ233" s="249"/>
      <c r="CA233" s="249"/>
      <c r="CB233" s="249"/>
      <c r="CC233" s="249"/>
      <c r="CD233" s="249"/>
      <c r="CE233" s="249"/>
      <c r="CF233" s="249"/>
      <c r="CG233" s="249"/>
      <c r="CH233" s="249"/>
      <c r="CI233" s="249"/>
      <c r="CJ233" s="249"/>
      <c r="CK233" s="249"/>
      <c r="CL233" s="249"/>
      <c r="CM233" s="249"/>
      <c r="CN233" s="249"/>
      <c r="CO233" s="249"/>
      <c r="CP233" s="249"/>
    </row>
    <row r="234" spans="1:94" s="77" customFormat="1" ht="12" x14ac:dyDescent="0.25">
      <c r="A234" s="249"/>
      <c r="B234" s="249"/>
      <c r="C234" s="251"/>
      <c r="D234" s="251"/>
      <c r="E234" s="249"/>
      <c r="F234" s="249"/>
      <c r="G234" s="249"/>
      <c r="H234" s="249"/>
      <c r="I234" s="249"/>
      <c r="J234" s="249"/>
      <c r="K234" s="249"/>
      <c r="L234" s="249"/>
      <c r="M234" s="249"/>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249"/>
      <c r="AL234" s="249"/>
      <c r="AM234" s="249"/>
      <c r="AN234" s="249"/>
      <c r="AO234" s="249"/>
      <c r="AP234" s="249"/>
      <c r="AQ234" s="249"/>
      <c r="AR234" s="249"/>
      <c r="AS234" s="249"/>
      <c r="AT234" s="249"/>
      <c r="AU234" s="249"/>
      <c r="AV234" s="249"/>
      <c r="AW234" s="249"/>
      <c r="AX234" s="249"/>
      <c r="AY234" s="249"/>
      <c r="AZ234" s="249"/>
      <c r="BA234" s="249"/>
      <c r="BB234" s="249"/>
      <c r="BC234" s="249"/>
      <c r="BD234" s="249"/>
      <c r="BE234" s="249"/>
      <c r="BF234" s="249"/>
      <c r="BG234" s="249"/>
      <c r="BH234" s="249"/>
      <c r="BI234" s="249"/>
      <c r="BJ234" s="249"/>
      <c r="BK234" s="249"/>
      <c r="BL234" s="249"/>
      <c r="BM234" s="249"/>
      <c r="BN234" s="249"/>
      <c r="BO234" s="249"/>
      <c r="BP234" s="249"/>
      <c r="BQ234" s="249"/>
      <c r="BR234" s="249"/>
      <c r="BS234" s="249"/>
      <c r="BT234" s="249"/>
      <c r="BU234" s="249"/>
      <c r="BV234" s="249"/>
      <c r="BW234" s="249"/>
      <c r="BX234" s="249"/>
      <c r="BY234" s="249"/>
      <c r="BZ234" s="249"/>
      <c r="CA234" s="249"/>
      <c r="CB234" s="249"/>
      <c r="CC234" s="249"/>
      <c r="CD234" s="249"/>
      <c r="CE234" s="249"/>
      <c r="CF234" s="249"/>
      <c r="CG234" s="249"/>
      <c r="CH234" s="249"/>
      <c r="CI234" s="249"/>
      <c r="CJ234" s="249"/>
      <c r="CK234" s="249"/>
      <c r="CL234" s="249"/>
      <c r="CM234" s="249"/>
      <c r="CN234" s="249"/>
      <c r="CO234" s="249"/>
      <c r="CP234" s="249"/>
    </row>
    <row r="235" spans="1:94" s="77" customFormat="1" ht="12" x14ac:dyDescent="0.25">
      <c r="A235" s="249"/>
      <c r="B235" s="249"/>
      <c r="C235" s="251"/>
      <c r="D235" s="251"/>
      <c r="E235" s="249"/>
      <c r="F235" s="249"/>
      <c r="G235" s="249"/>
      <c r="H235" s="249"/>
      <c r="I235" s="249"/>
      <c r="J235" s="249"/>
      <c r="K235" s="249"/>
      <c r="L235" s="249"/>
      <c r="M235" s="249"/>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249"/>
      <c r="AL235" s="249"/>
      <c r="AM235" s="249"/>
      <c r="AN235" s="249"/>
      <c r="AO235" s="249"/>
      <c r="AP235" s="249"/>
      <c r="AQ235" s="249"/>
      <c r="AR235" s="249"/>
      <c r="AS235" s="249"/>
      <c r="AT235" s="249"/>
      <c r="AU235" s="249"/>
      <c r="AV235" s="249"/>
      <c r="AW235" s="249"/>
      <c r="AX235" s="249"/>
      <c r="AY235" s="249"/>
      <c r="AZ235" s="249"/>
      <c r="BA235" s="249"/>
      <c r="BB235" s="249"/>
      <c r="BC235" s="249"/>
      <c r="BD235" s="249"/>
      <c r="BE235" s="249"/>
      <c r="BF235" s="249"/>
      <c r="BG235" s="249"/>
      <c r="BH235" s="249"/>
      <c r="BI235" s="249"/>
      <c r="BJ235" s="249"/>
      <c r="BK235" s="249"/>
      <c r="BL235" s="249"/>
      <c r="BM235" s="249"/>
      <c r="BN235" s="249"/>
      <c r="BO235" s="249"/>
      <c r="BP235" s="249"/>
      <c r="BQ235" s="249"/>
      <c r="BR235" s="249"/>
      <c r="BS235" s="249"/>
      <c r="BT235" s="249"/>
      <c r="BU235" s="249"/>
      <c r="BV235" s="249"/>
      <c r="BW235" s="249"/>
      <c r="BX235" s="249"/>
      <c r="BY235" s="249"/>
      <c r="BZ235" s="249"/>
      <c r="CA235" s="249"/>
      <c r="CB235" s="249"/>
      <c r="CC235" s="249"/>
      <c r="CD235" s="249"/>
      <c r="CE235" s="249"/>
      <c r="CF235" s="249"/>
      <c r="CG235" s="249"/>
      <c r="CH235" s="249"/>
      <c r="CI235" s="249"/>
      <c r="CJ235" s="249"/>
      <c r="CK235" s="249"/>
      <c r="CL235" s="249"/>
      <c r="CM235" s="249"/>
      <c r="CN235" s="249"/>
      <c r="CO235" s="249"/>
      <c r="CP235" s="249"/>
    </row>
    <row r="236" spans="1:94" s="77" customFormat="1" ht="12" x14ac:dyDescent="0.25">
      <c r="A236" s="249"/>
      <c r="B236" s="249"/>
      <c r="C236" s="251"/>
      <c r="D236" s="251"/>
      <c r="E236" s="249"/>
      <c r="F236" s="249"/>
      <c r="G236" s="249"/>
      <c r="H236" s="249"/>
      <c r="I236" s="249"/>
      <c r="J236" s="249"/>
      <c r="K236" s="249"/>
      <c r="L236" s="249"/>
      <c r="M236" s="249"/>
      <c r="N236" s="249"/>
      <c r="O236" s="249"/>
      <c r="P236" s="249"/>
      <c r="Q236" s="249"/>
      <c r="R236" s="249"/>
      <c r="S236" s="249"/>
      <c r="T236" s="249"/>
      <c r="U236" s="249"/>
      <c r="V236" s="249"/>
      <c r="W236" s="249"/>
      <c r="X236" s="249"/>
      <c r="Y236" s="249"/>
      <c r="Z236" s="249"/>
      <c r="AA236" s="249"/>
      <c r="AB236" s="249"/>
      <c r="AC236" s="249"/>
      <c r="AD236" s="249"/>
      <c r="AE236" s="249"/>
      <c r="AF236" s="249"/>
      <c r="AG236" s="249"/>
      <c r="AH236" s="249"/>
      <c r="AI236" s="249"/>
      <c r="AJ236" s="249"/>
      <c r="AK236" s="249"/>
      <c r="AL236" s="249"/>
      <c r="AM236" s="249"/>
      <c r="AN236" s="249"/>
      <c r="AO236" s="249"/>
      <c r="AP236" s="249"/>
      <c r="AQ236" s="249"/>
      <c r="AR236" s="249"/>
      <c r="AS236" s="249"/>
      <c r="AT236" s="249"/>
      <c r="AU236" s="249"/>
      <c r="AV236" s="249"/>
      <c r="AW236" s="249"/>
      <c r="AX236" s="249"/>
      <c r="AY236" s="249"/>
      <c r="AZ236" s="249"/>
      <c r="BA236" s="249"/>
      <c r="BB236" s="249"/>
      <c r="BC236" s="249"/>
      <c r="BD236" s="249"/>
      <c r="BE236" s="249"/>
      <c r="BF236" s="249"/>
      <c r="BG236" s="249"/>
      <c r="BH236" s="249"/>
      <c r="BI236" s="249"/>
      <c r="BJ236" s="249"/>
      <c r="BK236" s="249"/>
      <c r="BL236" s="249"/>
      <c r="BM236" s="249"/>
      <c r="BN236" s="249"/>
      <c r="BO236" s="249"/>
      <c r="BP236" s="249"/>
      <c r="BQ236" s="249"/>
      <c r="BR236" s="249"/>
      <c r="BS236" s="249"/>
      <c r="BT236" s="249"/>
      <c r="BU236" s="249"/>
      <c r="BV236" s="249"/>
      <c r="BW236" s="249"/>
      <c r="BX236" s="249"/>
      <c r="BY236" s="249"/>
      <c r="BZ236" s="249"/>
      <c r="CA236" s="249"/>
      <c r="CB236" s="249"/>
      <c r="CC236" s="249"/>
      <c r="CD236" s="249"/>
      <c r="CE236" s="249"/>
      <c r="CF236" s="249"/>
      <c r="CG236" s="249"/>
      <c r="CH236" s="249"/>
      <c r="CI236" s="249"/>
      <c r="CJ236" s="249"/>
      <c r="CK236" s="249"/>
      <c r="CL236" s="249"/>
      <c r="CM236" s="249"/>
      <c r="CN236" s="249"/>
      <c r="CO236" s="249"/>
      <c r="CP236" s="249"/>
    </row>
    <row r="237" spans="1:94" s="77" customFormat="1" x14ac:dyDescent="0.25">
      <c r="A237" s="249"/>
      <c r="B237" s="249"/>
      <c r="C237" s="251"/>
      <c r="D237" s="251"/>
      <c r="E237" s="249"/>
      <c r="F237" s="249"/>
      <c r="G237" s="249"/>
      <c r="H237" s="249"/>
      <c r="I237" s="249"/>
      <c r="J237" s="249"/>
      <c r="K237" s="249"/>
      <c r="L237" s="249"/>
      <c r="M237" s="249"/>
      <c r="N237" s="249"/>
      <c r="O237" s="249"/>
      <c r="P237" s="249"/>
      <c r="Q237" s="249"/>
      <c r="R237" s="19"/>
      <c r="S237" s="19"/>
      <c r="T237" s="19"/>
      <c r="U237" s="249"/>
      <c r="V237" s="249"/>
      <c r="W237" s="249"/>
      <c r="X237" s="249"/>
      <c r="Y237" s="249"/>
      <c r="Z237" s="249"/>
      <c r="AA237" s="249"/>
      <c r="AB237" s="249"/>
      <c r="AC237" s="249"/>
      <c r="AD237" s="249"/>
      <c r="AE237" s="249"/>
      <c r="AF237" s="249"/>
      <c r="AG237" s="249"/>
      <c r="AH237" s="249"/>
      <c r="AI237" s="249"/>
      <c r="AJ237" s="249"/>
      <c r="AK237" s="249"/>
      <c r="AL237" s="249"/>
      <c r="AM237" s="249"/>
      <c r="AN237" s="249"/>
      <c r="AO237" s="249"/>
      <c r="AP237" s="249"/>
      <c r="AQ237" s="249"/>
      <c r="AR237" s="249"/>
      <c r="AS237" s="249"/>
      <c r="AT237" s="249"/>
      <c r="AU237" s="249"/>
      <c r="AV237" s="249"/>
      <c r="AW237" s="249"/>
      <c r="AX237" s="249"/>
      <c r="AY237" s="249"/>
      <c r="AZ237" s="249"/>
      <c r="BA237" s="249"/>
      <c r="BB237" s="249"/>
      <c r="BC237" s="249"/>
      <c r="BD237" s="249"/>
      <c r="BE237" s="249"/>
      <c r="BF237" s="249"/>
      <c r="BG237" s="249"/>
      <c r="BH237" s="249"/>
      <c r="BI237" s="249"/>
      <c r="BJ237" s="249"/>
      <c r="BK237" s="249"/>
      <c r="BL237" s="249"/>
      <c r="BM237" s="249"/>
      <c r="BN237" s="249"/>
      <c r="BO237" s="249"/>
      <c r="BP237" s="249"/>
      <c r="BQ237" s="249"/>
      <c r="BR237" s="249"/>
      <c r="BS237" s="249"/>
      <c r="BT237" s="249"/>
      <c r="BU237" s="249"/>
      <c r="BV237" s="249"/>
      <c r="BW237" s="249"/>
      <c r="BX237" s="249"/>
      <c r="BY237" s="249"/>
      <c r="BZ237" s="249"/>
      <c r="CA237" s="249"/>
      <c r="CB237" s="249"/>
      <c r="CC237" s="249"/>
      <c r="CD237" s="249"/>
      <c r="CE237" s="249"/>
      <c r="CF237" s="249"/>
      <c r="CG237" s="249"/>
      <c r="CH237" s="249"/>
      <c r="CI237" s="249"/>
      <c r="CJ237" s="249"/>
      <c r="CK237" s="249"/>
      <c r="CL237" s="249"/>
      <c r="CM237" s="249"/>
      <c r="CN237" s="249"/>
      <c r="CO237" s="249"/>
      <c r="CP237" s="249"/>
    </row>
    <row r="238" spans="1:94" s="77" customFormat="1" x14ac:dyDescent="0.25">
      <c r="A238" s="249"/>
      <c r="B238" s="249"/>
      <c r="C238" s="251"/>
      <c r="D238" s="251"/>
      <c r="E238" s="249"/>
      <c r="F238" s="249"/>
      <c r="G238" s="249"/>
      <c r="H238" s="249"/>
      <c r="I238" s="249"/>
      <c r="J238" s="249"/>
      <c r="K238" s="249"/>
      <c r="L238" s="249"/>
      <c r="M238" s="249"/>
      <c r="N238" s="249"/>
      <c r="O238" s="249"/>
      <c r="P238" s="249"/>
      <c r="Q238" s="249"/>
      <c r="R238" s="19"/>
      <c r="S238" s="19"/>
      <c r="T238" s="19"/>
      <c r="U238" s="249"/>
      <c r="V238" s="249"/>
      <c r="W238" s="249"/>
      <c r="X238" s="249"/>
      <c r="Y238" s="249"/>
      <c r="Z238" s="249"/>
      <c r="AA238" s="249"/>
      <c r="AB238" s="249"/>
      <c r="AC238" s="249"/>
      <c r="AD238" s="249"/>
      <c r="AE238" s="249"/>
      <c r="AF238" s="249"/>
      <c r="AG238" s="249"/>
      <c r="AH238" s="249"/>
      <c r="AI238" s="249"/>
      <c r="AJ238" s="249"/>
      <c r="AK238" s="249"/>
      <c r="AL238" s="249"/>
      <c r="AM238" s="249"/>
      <c r="AN238" s="249"/>
      <c r="AO238" s="249"/>
      <c r="AP238" s="249"/>
      <c r="AQ238" s="249"/>
      <c r="AR238" s="249"/>
      <c r="AS238" s="249"/>
      <c r="AT238" s="249"/>
      <c r="AU238" s="249"/>
      <c r="AV238" s="249"/>
      <c r="AW238" s="249"/>
      <c r="AX238" s="249"/>
      <c r="AY238" s="249"/>
      <c r="AZ238" s="249"/>
      <c r="BA238" s="249"/>
      <c r="BB238" s="249"/>
      <c r="BC238" s="249"/>
      <c r="BD238" s="249"/>
      <c r="BE238" s="249"/>
      <c r="BF238" s="249"/>
      <c r="BG238" s="249"/>
      <c r="BH238" s="249"/>
      <c r="BI238" s="249"/>
      <c r="BJ238" s="249"/>
      <c r="BK238" s="249"/>
      <c r="BL238" s="249"/>
      <c r="BM238" s="249"/>
      <c r="BN238" s="249"/>
      <c r="BO238" s="249"/>
      <c r="BP238" s="249"/>
      <c r="BQ238" s="249"/>
      <c r="BR238" s="249"/>
      <c r="BS238" s="249"/>
      <c r="BT238" s="249"/>
      <c r="BU238" s="249"/>
      <c r="BV238" s="249"/>
      <c r="BW238" s="249"/>
      <c r="BX238" s="249"/>
      <c r="BY238" s="249"/>
      <c r="BZ238" s="249"/>
      <c r="CA238" s="249"/>
      <c r="CB238" s="249"/>
      <c r="CC238" s="249"/>
      <c r="CD238" s="249"/>
      <c r="CE238" s="249"/>
      <c r="CF238" s="249"/>
      <c r="CG238" s="249"/>
      <c r="CH238" s="249"/>
      <c r="CI238" s="249"/>
      <c r="CJ238" s="249"/>
      <c r="CK238" s="249"/>
      <c r="CL238" s="249"/>
      <c r="CM238" s="249"/>
      <c r="CN238" s="249"/>
      <c r="CO238" s="249"/>
      <c r="CP238" s="249"/>
    </row>
    <row r="239" spans="1:94" x14ac:dyDescent="0.25">
      <c r="B239" s="19"/>
      <c r="C239" s="250"/>
      <c r="D239" s="250"/>
      <c r="E239" s="19"/>
      <c r="F239" s="19"/>
      <c r="G239" s="19"/>
      <c r="H239" s="19"/>
      <c r="I239" s="19"/>
      <c r="J239" s="19"/>
      <c r="K239" s="19"/>
      <c r="L239" s="19"/>
      <c r="M239" s="19"/>
      <c r="N239" s="19"/>
      <c r="O239" s="19"/>
      <c r="P239" s="19"/>
      <c r="Q239" s="19"/>
      <c r="R239" s="19"/>
      <c r="S239" s="19"/>
      <c r="T239" s="19"/>
      <c r="U239" s="19"/>
      <c r="V239" s="19"/>
      <c r="W239" s="19"/>
    </row>
    <row r="240" spans="1:94" x14ac:dyDescent="0.25">
      <c r="B240" s="19"/>
      <c r="C240" s="250"/>
      <c r="D240" s="250"/>
      <c r="E240" s="19"/>
      <c r="F240" s="19"/>
      <c r="G240" s="19"/>
      <c r="H240" s="19"/>
      <c r="I240" s="19"/>
      <c r="J240" s="19"/>
      <c r="K240" s="19"/>
      <c r="L240" s="19"/>
      <c r="M240" s="19"/>
      <c r="N240" s="19"/>
      <c r="O240" s="19"/>
      <c r="P240" s="19"/>
      <c r="Q240" s="19"/>
      <c r="R240" s="19"/>
      <c r="S240" s="19"/>
      <c r="T240" s="19"/>
      <c r="U240" s="19"/>
      <c r="V240" s="19"/>
      <c r="W240" s="19"/>
    </row>
    <row r="241" spans="2:23" x14ac:dyDescent="0.25">
      <c r="B241" s="19"/>
      <c r="C241" s="250"/>
      <c r="D241" s="250"/>
      <c r="E241" s="19"/>
      <c r="F241" s="19"/>
      <c r="G241" s="19"/>
      <c r="H241" s="19"/>
      <c r="I241" s="19"/>
      <c r="J241" s="19"/>
      <c r="K241" s="19"/>
      <c r="L241" s="19"/>
      <c r="M241" s="19"/>
      <c r="N241" s="19"/>
      <c r="O241" s="19"/>
      <c r="P241" s="19"/>
      <c r="Q241" s="19"/>
      <c r="R241" s="19"/>
      <c r="S241" s="19"/>
      <c r="T241" s="19"/>
      <c r="U241" s="19"/>
      <c r="V241" s="19"/>
      <c r="W241" s="19"/>
    </row>
    <row r="242" spans="2:23" x14ac:dyDescent="0.25">
      <c r="B242" s="19"/>
      <c r="C242" s="250"/>
      <c r="D242" s="250"/>
      <c r="E242" s="19"/>
      <c r="F242" s="19"/>
      <c r="G242" s="19"/>
      <c r="H242" s="19"/>
      <c r="I242" s="19"/>
      <c r="J242" s="19"/>
      <c r="K242" s="19"/>
      <c r="L242" s="19"/>
      <c r="M242" s="19"/>
      <c r="N242" s="19"/>
      <c r="O242" s="19"/>
      <c r="P242" s="19"/>
      <c r="Q242" s="19"/>
      <c r="R242" s="19"/>
      <c r="S242" s="19"/>
      <c r="T242" s="19"/>
      <c r="U242" s="19"/>
      <c r="V242" s="19"/>
      <c r="W242" s="19"/>
    </row>
    <row r="243" spans="2:23" x14ac:dyDescent="0.25">
      <c r="B243" s="19"/>
      <c r="C243" s="250"/>
      <c r="D243" s="250"/>
      <c r="E243" s="19"/>
      <c r="F243" s="19"/>
      <c r="G243" s="19"/>
      <c r="H243" s="19"/>
      <c r="I243" s="19"/>
      <c r="J243" s="19"/>
      <c r="K243" s="19"/>
      <c r="L243" s="19"/>
      <c r="M243" s="19"/>
      <c r="N243" s="19"/>
      <c r="O243" s="19"/>
      <c r="P243" s="19"/>
      <c r="Q243" s="19"/>
      <c r="R243" s="19"/>
      <c r="S243" s="19"/>
      <c r="T243" s="19"/>
      <c r="U243" s="19"/>
      <c r="V243" s="19"/>
      <c r="W243" s="19"/>
    </row>
    <row r="244" spans="2:23" x14ac:dyDescent="0.25">
      <c r="B244" s="19"/>
      <c r="C244" s="250"/>
      <c r="D244" s="250"/>
      <c r="E244" s="19"/>
      <c r="F244" s="19"/>
      <c r="G244" s="19"/>
      <c r="H244" s="19"/>
      <c r="I244" s="19"/>
      <c r="J244" s="19"/>
      <c r="K244" s="19"/>
      <c r="L244" s="19"/>
      <c r="M244" s="19"/>
      <c r="N244" s="19"/>
      <c r="O244" s="19"/>
      <c r="P244" s="19"/>
      <c r="Q244" s="19"/>
      <c r="R244" s="19"/>
      <c r="S244" s="19"/>
      <c r="T244" s="19"/>
      <c r="U244" s="19"/>
      <c r="V244" s="19"/>
      <c r="W244" s="19"/>
    </row>
    <row r="245" spans="2:23" x14ac:dyDescent="0.25">
      <c r="B245" s="19"/>
      <c r="C245" s="250"/>
      <c r="D245" s="250"/>
      <c r="E245" s="19"/>
      <c r="F245" s="19"/>
      <c r="G245" s="19"/>
      <c r="H245" s="19"/>
      <c r="I245" s="19"/>
      <c r="J245" s="19"/>
      <c r="K245" s="19"/>
      <c r="L245" s="19"/>
      <c r="M245" s="19"/>
      <c r="N245" s="19"/>
      <c r="O245" s="19"/>
      <c r="P245" s="19"/>
      <c r="Q245" s="19"/>
      <c r="R245" s="19"/>
      <c r="S245" s="19"/>
      <c r="T245" s="19"/>
      <c r="U245" s="19"/>
      <c r="V245" s="19"/>
      <c r="W245" s="19"/>
    </row>
    <row r="246" spans="2:23" x14ac:dyDescent="0.25">
      <c r="B246" s="19"/>
      <c r="C246" s="250"/>
      <c r="D246" s="250"/>
      <c r="E246" s="19"/>
      <c r="F246" s="19"/>
      <c r="G246" s="19"/>
      <c r="H246" s="19"/>
      <c r="I246" s="19"/>
      <c r="J246" s="19"/>
      <c r="K246" s="19"/>
      <c r="L246" s="19"/>
      <c r="M246" s="19"/>
      <c r="N246" s="19"/>
      <c r="O246" s="19"/>
      <c r="P246" s="19"/>
      <c r="Q246" s="19"/>
      <c r="R246" s="19"/>
      <c r="S246" s="19"/>
      <c r="T246" s="19"/>
      <c r="U246" s="19"/>
      <c r="V246" s="19"/>
      <c r="W246" s="19"/>
    </row>
    <row r="247" spans="2:23" x14ac:dyDescent="0.25">
      <c r="B247" s="19"/>
      <c r="C247" s="250"/>
      <c r="D247" s="250"/>
      <c r="E247" s="19"/>
      <c r="F247" s="19"/>
      <c r="G247" s="19"/>
      <c r="H247" s="19"/>
      <c r="I247" s="19"/>
      <c r="J247" s="19"/>
      <c r="K247" s="19"/>
      <c r="L247" s="19"/>
      <c r="M247" s="19"/>
      <c r="N247" s="19"/>
      <c r="O247" s="19"/>
      <c r="P247" s="19"/>
      <c r="Q247" s="19"/>
      <c r="R247" s="19"/>
      <c r="S247" s="19"/>
      <c r="T247" s="19"/>
      <c r="U247" s="19"/>
      <c r="V247" s="19"/>
      <c r="W247" s="19"/>
    </row>
    <row r="248" spans="2:23" x14ac:dyDescent="0.25">
      <c r="B248" s="19"/>
      <c r="C248" s="250"/>
      <c r="D248" s="250"/>
      <c r="E248" s="19"/>
      <c r="F248" s="19"/>
      <c r="G248" s="19"/>
      <c r="H248" s="19"/>
      <c r="I248" s="19"/>
      <c r="J248" s="19"/>
      <c r="K248" s="19"/>
      <c r="L248" s="19"/>
      <c r="M248" s="19"/>
      <c r="N248" s="19"/>
      <c r="O248" s="19"/>
      <c r="P248" s="19"/>
      <c r="Q248" s="19"/>
      <c r="R248" s="19"/>
      <c r="S248" s="19"/>
      <c r="T248" s="19"/>
      <c r="U248" s="19"/>
      <c r="V248" s="19"/>
      <c r="W248" s="19"/>
    </row>
    <row r="249" spans="2:23" x14ac:dyDescent="0.25">
      <c r="B249" s="19"/>
      <c r="C249" s="250"/>
      <c r="D249" s="250"/>
      <c r="E249" s="19"/>
      <c r="F249" s="19"/>
      <c r="G249" s="19"/>
      <c r="H249" s="19"/>
      <c r="I249" s="19"/>
      <c r="J249" s="19"/>
      <c r="K249" s="19"/>
      <c r="L249" s="19"/>
      <c r="M249" s="19"/>
      <c r="N249" s="19"/>
      <c r="O249" s="19"/>
      <c r="P249" s="19"/>
      <c r="Q249" s="19"/>
      <c r="R249" s="19"/>
      <c r="S249" s="19"/>
      <c r="T249" s="19"/>
      <c r="U249" s="19"/>
      <c r="V249" s="19"/>
      <c r="W249" s="19"/>
    </row>
    <row r="250" spans="2:23" x14ac:dyDescent="0.25">
      <c r="B250" s="19"/>
      <c r="C250" s="250"/>
      <c r="D250" s="250"/>
      <c r="E250" s="19"/>
      <c r="F250" s="19"/>
      <c r="G250" s="19"/>
      <c r="H250" s="19"/>
      <c r="I250" s="19"/>
      <c r="J250" s="19"/>
      <c r="K250" s="19"/>
      <c r="L250" s="19"/>
      <c r="M250" s="19"/>
      <c r="N250" s="19"/>
      <c r="O250" s="19"/>
      <c r="P250" s="19"/>
      <c r="Q250" s="19"/>
      <c r="R250" s="19"/>
      <c r="S250" s="19"/>
      <c r="T250" s="19"/>
      <c r="U250" s="19"/>
      <c r="V250" s="19"/>
      <c r="W250" s="19"/>
    </row>
    <row r="251" spans="2:23" x14ac:dyDescent="0.25">
      <c r="B251" s="19"/>
      <c r="C251" s="250"/>
      <c r="D251" s="250"/>
      <c r="E251" s="19"/>
      <c r="F251" s="19"/>
      <c r="G251" s="19"/>
      <c r="H251" s="19"/>
      <c r="I251" s="19"/>
      <c r="J251" s="19"/>
      <c r="K251" s="19"/>
      <c r="L251" s="19"/>
      <c r="M251" s="19"/>
      <c r="N251" s="19"/>
      <c r="O251" s="19"/>
      <c r="P251" s="19"/>
      <c r="Q251" s="19"/>
      <c r="R251" s="19"/>
      <c r="S251" s="19"/>
      <c r="T251" s="19"/>
      <c r="U251" s="19"/>
      <c r="V251" s="19"/>
      <c r="W251" s="19"/>
    </row>
    <row r="252" spans="2:23" x14ac:dyDescent="0.25">
      <c r="B252" s="19"/>
      <c r="C252" s="250"/>
      <c r="D252" s="250"/>
      <c r="E252" s="19"/>
      <c r="F252" s="19"/>
      <c r="G252" s="19"/>
      <c r="H252" s="19"/>
      <c r="I252" s="19"/>
      <c r="J252" s="19"/>
      <c r="K252" s="19"/>
      <c r="L252" s="19"/>
      <c r="M252" s="19"/>
      <c r="N252" s="19"/>
      <c r="O252" s="19"/>
      <c r="P252" s="19"/>
      <c r="Q252" s="19"/>
      <c r="R252" s="19"/>
      <c r="S252" s="19"/>
      <c r="T252" s="19"/>
      <c r="U252" s="19"/>
      <c r="V252" s="19"/>
      <c r="W252" s="19"/>
    </row>
    <row r="253" spans="2:23" x14ac:dyDescent="0.25">
      <c r="B253" s="19"/>
      <c r="C253" s="250"/>
      <c r="D253" s="250"/>
      <c r="E253" s="19"/>
      <c r="F253" s="19"/>
      <c r="G253" s="19"/>
      <c r="H253" s="19"/>
      <c r="I253" s="19"/>
      <c r="J253" s="19"/>
      <c r="K253" s="19"/>
      <c r="L253" s="19"/>
      <c r="M253" s="19"/>
      <c r="N253" s="19"/>
      <c r="O253" s="19"/>
      <c r="P253" s="19"/>
      <c r="Q253" s="19"/>
      <c r="R253" s="19"/>
      <c r="S253" s="19"/>
      <c r="T253" s="19"/>
      <c r="U253" s="19"/>
      <c r="V253" s="19"/>
      <c r="W253" s="19"/>
    </row>
    <row r="254" spans="2:23" x14ac:dyDescent="0.25">
      <c r="B254" s="19"/>
      <c r="C254" s="250"/>
      <c r="D254" s="250"/>
      <c r="E254" s="19"/>
      <c r="F254" s="19"/>
      <c r="G254" s="19"/>
      <c r="H254" s="19"/>
      <c r="I254" s="19"/>
      <c r="J254" s="19"/>
      <c r="K254" s="19"/>
      <c r="L254" s="19"/>
      <c r="M254" s="19"/>
      <c r="N254" s="19"/>
      <c r="O254" s="19"/>
      <c r="P254" s="19"/>
      <c r="Q254" s="19"/>
      <c r="R254" s="19"/>
      <c r="S254" s="19"/>
      <c r="T254" s="19"/>
      <c r="U254" s="19"/>
      <c r="V254" s="19"/>
      <c r="W254" s="19"/>
    </row>
    <row r="255" spans="2:23" x14ac:dyDescent="0.25">
      <c r="B255" s="19"/>
      <c r="C255" s="250"/>
      <c r="D255" s="250"/>
      <c r="E255" s="19"/>
      <c r="F255" s="19"/>
      <c r="G255" s="19"/>
      <c r="H255" s="19"/>
      <c r="I255" s="19"/>
      <c r="J255" s="19"/>
      <c r="K255" s="19"/>
      <c r="L255" s="19"/>
      <c r="M255" s="19"/>
      <c r="N255" s="19"/>
      <c r="O255" s="19"/>
      <c r="P255" s="19"/>
      <c r="Q255" s="19"/>
      <c r="R255" s="19"/>
      <c r="S255" s="19"/>
      <c r="T255" s="19"/>
      <c r="U255" s="19"/>
      <c r="V255" s="19"/>
      <c r="W255" s="19"/>
    </row>
    <row r="256" spans="2:23" x14ac:dyDescent="0.25">
      <c r="B256" s="19"/>
      <c r="C256" s="250"/>
      <c r="D256" s="250"/>
      <c r="E256" s="19"/>
      <c r="F256" s="19"/>
      <c r="G256" s="19"/>
      <c r="H256" s="19"/>
      <c r="I256" s="19"/>
      <c r="J256" s="19"/>
      <c r="K256" s="19"/>
      <c r="L256" s="19"/>
      <c r="M256" s="19"/>
      <c r="N256" s="19"/>
      <c r="O256" s="19"/>
      <c r="P256" s="19"/>
      <c r="Q256" s="19"/>
      <c r="R256" s="19"/>
      <c r="S256" s="19"/>
      <c r="T256" s="19"/>
      <c r="U256" s="19"/>
      <c r="V256" s="19"/>
      <c r="W256" s="19"/>
    </row>
    <row r="257" spans="2:23" x14ac:dyDescent="0.25">
      <c r="B257" s="19"/>
      <c r="C257" s="250"/>
      <c r="D257" s="250"/>
      <c r="E257" s="19"/>
      <c r="F257" s="19"/>
      <c r="G257" s="19"/>
      <c r="H257" s="19"/>
      <c r="I257" s="19"/>
      <c r="J257" s="19"/>
      <c r="K257" s="19"/>
      <c r="L257" s="19"/>
      <c r="M257" s="19"/>
      <c r="N257" s="19"/>
      <c r="O257" s="19"/>
      <c r="P257" s="19"/>
      <c r="Q257" s="19"/>
      <c r="R257" s="19"/>
      <c r="S257" s="19"/>
      <c r="T257" s="19"/>
      <c r="U257" s="19"/>
      <c r="V257" s="19"/>
      <c r="W257" s="19"/>
    </row>
    <row r="258" spans="2:23" x14ac:dyDescent="0.25">
      <c r="B258" s="19"/>
      <c r="C258" s="250"/>
      <c r="D258" s="250"/>
      <c r="E258" s="19"/>
      <c r="F258" s="19"/>
      <c r="G258" s="19"/>
      <c r="H258" s="19"/>
      <c r="I258" s="19"/>
      <c r="J258" s="19"/>
      <c r="K258" s="19"/>
      <c r="L258" s="19"/>
      <c r="M258" s="19"/>
      <c r="N258" s="19"/>
      <c r="O258" s="19"/>
      <c r="P258" s="19"/>
      <c r="Q258" s="19"/>
      <c r="R258" s="19"/>
      <c r="S258" s="19"/>
      <c r="T258" s="19"/>
      <c r="U258" s="19"/>
      <c r="V258" s="19"/>
      <c r="W258" s="19"/>
    </row>
    <row r="259" spans="2:23" x14ac:dyDescent="0.25">
      <c r="B259" s="19"/>
      <c r="C259" s="250"/>
      <c r="D259" s="250"/>
      <c r="E259" s="19"/>
      <c r="F259" s="19"/>
      <c r="G259" s="19"/>
      <c r="H259" s="19"/>
      <c r="I259" s="19"/>
      <c r="J259" s="19"/>
      <c r="K259" s="19"/>
      <c r="L259" s="19"/>
      <c r="M259" s="19"/>
      <c r="N259" s="19"/>
      <c r="O259" s="19"/>
      <c r="P259" s="19"/>
      <c r="Q259" s="19"/>
      <c r="R259" s="19"/>
      <c r="S259" s="19"/>
      <c r="T259" s="19"/>
      <c r="U259" s="19"/>
      <c r="V259" s="19"/>
      <c r="W259" s="19"/>
    </row>
    <row r="260" spans="2:23" x14ac:dyDescent="0.25">
      <c r="B260" s="19"/>
      <c r="C260" s="250"/>
      <c r="D260" s="250"/>
      <c r="E260" s="19"/>
      <c r="F260" s="19"/>
      <c r="G260" s="19"/>
      <c r="H260" s="19"/>
      <c r="I260" s="19"/>
      <c r="J260" s="19"/>
      <c r="K260" s="19"/>
      <c r="L260" s="19"/>
      <c r="M260" s="19"/>
      <c r="N260" s="19"/>
      <c r="O260" s="19"/>
      <c r="P260" s="19"/>
      <c r="Q260" s="19"/>
      <c r="R260" s="19"/>
      <c r="S260" s="19"/>
      <c r="T260" s="19"/>
      <c r="U260" s="19"/>
      <c r="V260" s="19"/>
      <c r="W260" s="19"/>
    </row>
    <row r="261" spans="2:23" x14ac:dyDescent="0.25">
      <c r="B261" s="19"/>
      <c r="C261" s="250"/>
      <c r="D261" s="250"/>
      <c r="E261" s="19"/>
      <c r="F261" s="19"/>
      <c r="G261" s="19"/>
      <c r="H261" s="19"/>
      <c r="I261" s="19"/>
      <c r="J261" s="19"/>
      <c r="K261" s="19"/>
      <c r="L261" s="19"/>
      <c r="M261" s="19"/>
      <c r="N261" s="19"/>
      <c r="O261" s="19"/>
      <c r="P261" s="19"/>
      <c r="Q261" s="19"/>
      <c r="R261" s="19"/>
      <c r="S261" s="19"/>
      <c r="T261" s="19"/>
      <c r="U261" s="19"/>
      <c r="V261" s="19"/>
      <c r="W261" s="19"/>
    </row>
    <row r="262" spans="2:23" x14ac:dyDescent="0.25">
      <c r="B262" s="19"/>
      <c r="C262" s="250"/>
      <c r="D262" s="250"/>
      <c r="E262" s="19"/>
      <c r="F262" s="19"/>
      <c r="G262" s="19"/>
      <c r="H262" s="19"/>
      <c r="I262" s="19"/>
      <c r="J262" s="19"/>
      <c r="K262" s="19"/>
      <c r="L262" s="19"/>
      <c r="M262" s="19"/>
      <c r="N262" s="19"/>
      <c r="O262" s="19"/>
      <c r="P262" s="19"/>
      <c r="Q262" s="19"/>
      <c r="R262" s="19"/>
      <c r="S262" s="19"/>
      <c r="T262" s="19"/>
      <c r="U262" s="19"/>
      <c r="V262" s="19"/>
      <c r="W262" s="19"/>
    </row>
    <row r="263" spans="2:23" x14ac:dyDescent="0.25">
      <c r="B263" s="19"/>
      <c r="C263" s="250"/>
      <c r="D263" s="250"/>
      <c r="E263" s="19"/>
      <c r="F263" s="19"/>
      <c r="G263" s="19"/>
      <c r="H263" s="19"/>
      <c r="I263" s="19"/>
      <c r="J263" s="19"/>
      <c r="K263" s="19"/>
      <c r="L263" s="19"/>
      <c r="M263" s="19"/>
      <c r="N263" s="19"/>
      <c r="O263" s="19"/>
      <c r="P263" s="19"/>
      <c r="Q263" s="19"/>
      <c r="R263" s="19"/>
      <c r="S263" s="19"/>
      <c r="T263" s="19"/>
      <c r="U263" s="19"/>
      <c r="V263" s="19"/>
      <c r="W263" s="19"/>
    </row>
    <row r="264" spans="2:23" x14ac:dyDescent="0.25">
      <c r="B264" s="19"/>
      <c r="C264" s="250"/>
      <c r="D264" s="250"/>
      <c r="E264" s="19"/>
      <c r="F264" s="19"/>
      <c r="G264" s="19"/>
      <c r="H264" s="19"/>
      <c r="I264" s="19"/>
      <c r="J264" s="19"/>
      <c r="K264" s="19"/>
      <c r="L264" s="19"/>
      <c r="M264" s="19"/>
      <c r="N264" s="19"/>
      <c r="O264" s="19"/>
      <c r="P264" s="19"/>
      <c r="Q264" s="19"/>
      <c r="R264" s="19"/>
      <c r="S264" s="19"/>
      <c r="T264" s="19"/>
      <c r="U264" s="19"/>
      <c r="V264" s="19"/>
      <c r="W264" s="19"/>
    </row>
    <row r="265" spans="2:23" x14ac:dyDescent="0.25">
      <c r="B265" s="19"/>
      <c r="C265" s="250"/>
      <c r="D265" s="250"/>
      <c r="E265" s="19"/>
      <c r="F265" s="19"/>
      <c r="G265" s="19"/>
      <c r="H265" s="19"/>
      <c r="I265" s="19"/>
      <c r="J265" s="19"/>
      <c r="K265" s="19"/>
      <c r="L265" s="19"/>
      <c r="M265" s="19"/>
      <c r="N265" s="19"/>
      <c r="O265" s="19"/>
      <c r="P265" s="19"/>
      <c r="Q265" s="19"/>
      <c r="R265" s="19"/>
      <c r="S265" s="19"/>
      <c r="T265" s="19"/>
      <c r="U265" s="19"/>
      <c r="V265" s="19"/>
      <c r="W265" s="19"/>
    </row>
    <row r="266" spans="2:23" x14ac:dyDescent="0.25">
      <c r="B266" s="19"/>
      <c r="C266" s="250"/>
      <c r="D266" s="250"/>
      <c r="E266" s="19"/>
      <c r="F266" s="19"/>
      <c r="G266" s="19"/>
      <c r="H266" s="19"/>
      <c r="I266" s="19"/>
      <c r="J266" s="19"/>
      <c r="K266" s="19"/>
      <c r="L266" s="19"/>
      <c r="M266" s="19"/>
      <c r="N266" s="19"/>
      <c r="O266" s="19"/>
      <c r="P266" s="19"/>
      <c r="Q266" s="19"/>
      <c r="R266" s="19"/>
      <c r="S266" s="19"/>
      <c r="T266" s="19"/>
      <c r="U266" s="19"/>
      <c r="V266" s="19"/>
      <c r="W266" s="19"/>
    </row>
    <row r="267" spans="2:23" x14ac:dyDescent="0.25">
      <c r="B267" s="19"/>
      <c r="C267" s="250"/>
      <c r="D267" s="250"/>
      <c r="E267" s="19"/>
      <c r="F267" s="19"/>
      <c r="G267" s="19"/>
      <c r="H267" s="19"/>
      <c r="I267" s="19"/>
      <c r="J267" s="19"/>
      <c r="K267" s="19"/>
      <c r="L267" s="19"/>
      <c r="M267" s="19"/>
      <c r="N267" s="19"/>
      <c r="O267" s="19"/>
      <c r="P267" s="19"/>
      <c r="Q267" s="19"/>
      <c r="R267" s="19"/>
      <c r="S267" s="19"/>
      <c r="T267" s="19"/>
      <c r="U267" s="19"/>
      <c r="V267" s="19"/>
      <c r="W267" s="19"/>
    </row>
    <row r="268" spans="2:23" x14ac:dyDescent="0.25">
      <c r="B268" s="19"/>
      <c r="C268" s="250"/>
      <c r="D268" s="250"/>
      <c r="E268" s="19"/>
      <c r="F268" s="19"/>
      <c r="G268" s="19"/>
      <c r="H268" s="19"/>
      <c r="I268" s="19"/>
      <c r="J268" s="19"/>
      <c r="K268" s="19"/>
      <c r="L268" s="19"/>
      <c r="M268" s="19"/>
      <c r="N268" s="19"/>
      <c r="O268" s="19"/>
      <c r="P268" s="19"/>
      <c r="Q268" s="19"/>
      <c r="R268" s="19"/>
      <c r="S268" s="19"/>
      <c r="T268" s="19"/>
      <c r="U268" s="19"/>
      <c r="V268" s="19"/>
      <c r="W268" s="19"/>
    </row>
    <row r="269" spans="2:23" x14ac:dyDescent="0.25">
      <c r="B269" s="19"/>
      <c r="C269" s="250"/>
      <c r="D269" s="250"/>
      <c r="E269" s="19"/>
      <c r="F269" s="19"/>
      <c r="G269" s="19"/>
      <c r="H269" s="19"/>
      <c r="I269" s="19"/>
      <c r="J269" s="19"/>
      <c r="K269" s="19"/>
      <c r="L269" s="19"/>
      <c r="M269" s="19"/>
      <c r="N269" s="19"/>
      <c r="O269" s="19"/>
      <c r="P269" s="19"/>
      <c r="Q269" s="19"/>
      <c r="R269" s="19"/>
      <c r="S269" s="19"/>
      <c r="T269" s="19"/>
      <c r="U269" s="19"/>
      <c r="V269" s="19"/>
      <c r="W269" s="19"/>
    </row>
    <row r="270" spans="2:23" x14ac:dyDescent="0.25">
      <c r="B270" s="19"/>
      <c r="C270" s="250"/>
      <c r="D270" s="250"/>
      <c r="E270" s="19"/>
      <c r="F270" s="19"/>
      <c r="G270" s="19"/>
      <c r="H270" s="19"/>
      <c r="I270" s="19"/>
      <c r="J270" s="19"/>
      <c r="K270" s="19"/>
      <c r="L270" s="19"/>
      <c r="M270" s="19"/>
      <c r="N270" s="19"/>
      <c r="O270" s="19"/>
      <c r="P270" s="19"/>
      <c r="Q270" s="19"/>
      <c r="R270" s="19"/>
      <c r="S270" s="19"/>
      <c r="T270" s="19"/>
      <c r="U270" s="19"/>
      <c r="V270" s="19"/>
      <c r="W270" s="19"/>
    </row>
    <row r="271" spans="2:23" x14ac:dyDescent="0.25">
      <c r="B271" s="19"/>
      <c r="C271" s="250"/>
      <c r="D271" s="250"/>
      <c r="E271" s="19"/>
      <c r="F271" s="19"/>
      <c r="G271" s="19"/>
      <c r="H271" s="19"/>
      <c r="I271" s="19"/>
      <c r="J271" s="19"/>
      <c r="K271" s="19"/>
      <c r="L271" s="19"/>
      <c r="M271" s="19"/>
      <c r="N271" s="19"/>
      <c r="O271" s="19"/>
      <c r="P271" s="19"/>
      <c r="Q271" s="19"/>
      <c r="R271" s="19"/>
      <c r="S271" s="19"/>
      <c r="T271" s="19"/>
      <c r="U271" s="19"/>
      <c r="V271" s="19"/>
      <c r="W271" s="19"/>
    </row>
    <row r="272" spans="2:23" x14ac:dyDescent="0.25">
      <c r="B272" s="19"/>
      <c r="C272" s="250"/>
      <c r="D272" s="250"/>
      <c r="E272" s="19"/>
      <c r="F272" s="19"/>
      <c r="G272" s="19"/>
      <c r="H272" s="19"/>
      <c r="I272" s="19"/>
      <c r="J272" s="19"/>
      <c r="K272" s="19"/>
      <c r="L272" s="19"/>
      <c r="M272" s="19"/>
      <c r="N272" s="19"/>
      <c r="O272" s="19"/>
      <c r="P272" s="19"/>
      <c r="Q272" s="19"/>
      <c r="R272" s="19"/>
      <c r="S272" s="19"/>
      <c r="T272" s="19"/>
      <c r="U272" s="19"/>
      <c r="V272" s="19"/>
      <c r="W272" s="19"/>
    </row>
    <row r="273" spans="2:23" x14ac:dyDescent="0.25">
      <c r="B273" s="19"/>
      <c r="C273" s="250"/>
      <c r="D273" s="250"/>
      <c r="E273" s="19"/>
      <c r="F273" s="19"/>
      <c r="G273" s="19"/>
      <c r="H273" s="19"/>
      <c r="I273" s="19"/>
      <c r="J273" s="19"/>
      <c r="K273" s="19"/>
      <c r="L273" s="19"/>
      <c r="M273" s="19"/>
      <c r="N273" s="19"/>
      <c r="O273" s="19"/>
      <c r="P273" s="19"/>
      <c r="Q273" s="19"/>
      <c r="R273" s="19"/>
      <c r="S273" s="19"/>
      <c r="T273" s="19"/>
      <c r="U273" s="19"/>
      <c r="V273" s="19"/>
      <c r="W273" s="19"/>
    </row>
    <row r="274" spans="2:23" x14ac:dyDescent="0.25">
      <c r="B274" s="19"/>
      <c r="C274" s="250"/>
      <c r="D274" s="250"/>
      <c r="E274" s="19"/>
      <c r="F274" s="19"/>
      <c r="G274" s="19"/>
      <c r="H274" s="19"/>
      <c r="I274" s="19"/>
      <c r="J274" s="19"/>
      <c r="K274" s="19"/>
      <c r="L274" s="19"/>
      <c r="M274" s="19"/>
      <c r="N274" s="19"/>
      <c r="O274" s="19"/>
      <c r="P274" s="19"/>
      <c r="Q274" s="19"/>
      <c r="R274" s="19"/>
      <c r="S274" s="19"/>
      <c r="T274" s="19"/>
      <c r="U274" s="19"/>
      <c r="V274" s="19"/>
      <c r="W274" s="19"/>
    </row>
    <row r="275" spans="2:23" x14ac:dyDescent="0.25">
      <c r="B275" s="19"/>
      <c r="C275" s="250"/>
      <c r="D275" s="250"/>
      <c r="E275" s="19"/>
      <c r="F275" s="19"/>
      <c r="G275" s="19"/>
      <c r="H275" s="19"/>
      <c r="I275" s="19"/>
      <c r="J275" s="19"/>
      <c r="K275" s="19"/>
      <c r="L275" s="19"/>
      <c r="M275" s="19"/>
      <c r="N275" s="19"/>
      <c r="O275" s="19"/>
      <c r="P275" s="19"/>
      <c r="Q275" s="19"/>
      <c r="R275" s="19"/>
      <c r="S275" s="19"/>
      <c r="T275" s="19"/>
      <c r="U275" s="19"/>
      <c r="V275" s="19"/>
      <c r="W275" s="19"/>
    </row>
    <row r="276" spans="2:23" x14ac:dyDescent="0.25">
      <c r="B276" s="19"/>
      <c r="C276" s="250"/>
      <c r="D276" s="250"/>
      <c r="E276" s="19"/>
      <c r="F276" s="19"/>
      <c r="G276" s="19"/>
      <c r="H276" s="19"/>
      <c r="I276" s="19"/>
      <c r="J276" s="19"/>
      <c r="K276" s="19"/>
      <c r="L276" s="19"/>
      <c r="M276" s="19"/>
      <c r="N276" s="19"/>
      <c r="O276" s="19"/>
      <c r="P276" s="19"/>
      <c r="Q276" s="19"/>
      <c r="R276" s="19"/>
      <c r="S276" s="19"/>
      <c r="T276" s="19"/>
      <c r="U276" s="19"/>
      <c r="V276" s="19"/>
      <c r="W276" s="19"/>
    </row>
    <row r="277" spans="2:23" x14ac:dyDescent="0.25">
      <c r="B277" s="19"/>
      <c r="C277" s="250"/>
      <c r="D277" s="250"/>
      <c r="E277" s="19"/>
      <c r="F277" s="19"/>
      <c r="G277" s="19"/>
      <c r="H277" s="19"/>
      <c r="I277" s="19"/>
      <c r="J277" s="19"/>
      <c r="K277" s="19"/>
      <c r="L277" s="19"/>
      <c r="M277" s="19"/>
      <c r="N277" s="19"/>
      <c r="O277" s="19"/>
      <c r="P277" s="19"/>
      <c r="Q277" s="19"/>
      <c r="R277" s="19"/>
      <c r="S277" s="19"/>
      <c r="T277" s="19"/>
      <c r="U277" s="19"/>
      <c r="V277" s="19"/>
      <c r="W277" s="19"/>
    </row>
    <row r="278" spans="2:23" x14ac:dyDescent="0.25">
      <c r="B278" s="19"/>
      <c r="C278" s="250"/>
      <c r="D278" s="250"/>
      <c r="E278" s="19"/>
      <c r="F278" s="19"/>
      <c r="G278" s="19"/>
      <c r="H278" s="19"/>
      <c r="I278" s="19"/>
      <c r="J278" s="19"/>
      <c r="K278" s="19"/>
      <c r="L278" s="19"/>
      <c r="M278" s="19"/>
      <c r="N278" s="19"/>
      <c r="O278" s="19"/>
      <c r="P278" s="19"/>
      <c r="Q278" s="19"/>
      <c r="R278" s="19"/>
      <c r="S278" s="19"/>
      <c r="T278" s="19"/>
      <c r="U278" s="19"/>
      <c r="V278" s="19"/>
      <c r="W278" s="19"/>
    </row>
    <row r="279" spans="2:23" x14ac:dyDescent="0.25">
      <c r="B279" s="19"/>
      <c r="C279" s="250"/>
      <c r="D279" s="250"/>
      <c r="E279" s="19"/>
      <c r="F279" s="19"/>
      <c r="G279" s="19"/>
      <c r="H279" s="19"/>
      <c r="I279" s="19"/>
      <c r="J279" s="19"/>
      <c r="K279" s="19"/>
      <c r="L279" s="19"/>
      <c r="M279" s="19"/>
      <c r="N279" s="19"/>
      <c r="O279" s="19"/>
      <c r="P279" s="19"/>
      <c r="Q279" s="19"/>
      <c r="R279" s="19"/>
      <c r="S279" s="19"/>
      <c r="T279" s="19"/>
      <c r="U279" s="19"/>
      <c r="V279" s="19"/>
      <c r="W279" s="19"/>
    </row>
    <row r="280" spans="2:23" x14ac:dyDescent="0.25">
      <c r="B280" s="19"/>
      <c r="C280" s="250"/>
      <c r="D280" s="250"/>
      <c r="E280" s="19"/>
      <c r="F280" s="19"/>
      <c r="G280" s="19"/>
      <c r="H280" s="19"/>
      <c r="I280" s="19"/>
      <c r="J280" s="19"/>
      <c r="K280" s="19"/>
      <c r="L280" s="19"/>
      <c r="M280" s="19"/>
      <c r="N280" s="19"/>
      <c r="O280" s="19"/>
      <c r="P280" s="19"/>
      <c r="Q280" s="19"/>
      <c r="R280" s="19"/>
      <c r="S280" s="19"/>
      <c r="T280" s="19"/>
      <c r="U280" s="19"/>
      <c r="V280" s="19"/>
      <c r="W280" s="19"/>
    </row>
    <row r="281" spans="2:23" x14ac:dyDescent="0.25">
      <c r="B281" s="19"/>
      <c r="C281" s="250"/>
      <c r="D281" s="250"/>
      <c r="E281" s="19"/>
      <c r="F281" s="19"/>
      <c r="G281" s="19"/>
      <c r="H281" s="19"/>
      <c r="I281" s="19"/>
      <c r="J281" s="19"/>
      <c r="K281" s="19"/>
      <c r="L281" s="19"/>
      <c r="M281" s="19"/>
      <c r="N281" s="19"/>
      <c r="O281" s="19"/>
      <c r="P281" s="19"/>
      <c r="Q281" s="19"/>
      <c r="R281" s="19"/>
      <c r="S281" s="19"/>
      <c r="T281" s="19"/>
      <c r="U281" s="19"/>
      <c r="V281" s="19"/>
      <c r="W281" s="19"/>
    </row>
    <row r="282" spans="2:23" x14ac:dyDescent="0.25">
      <c r="B282" s="19"/>
      <c r="C282" s="250"/>
      <c r="D282" s="250"/>
      <c r="E282" s="19"/>
      <c r="F282" s="19"/>
      <c r="G282" s="19"/>
      <c r="H282" s="19"/>
      <c r="I282" s="19"/>
      <c r="J282" s="19"/>
      <c r="K282" s="19"/>
      <c r="L282" s="19"/>
      <c r="M282" s="19"/>
      <c r="N282" s="19"/>
      <c r="O282" s="19"/>
      <c r="P282" s="19"/>
      <c r="Q282" s="19"/>
      <c r="R282" s="19"/>
      <c r="S282" s="19"/>
      <c r="T282" s="19"/>
      <c r="U282" s="19"/>
      <c r="V282" s="19"/>
      <c r="W282" s="19"/>
    </row>
    <row r="283" spans="2:23" x14ac:dyDescent="0.25">
      <c r="B283" s="19"/>
      <c r="C283" s="250"/>
      <c r="D283" s="250"/>
      <c r="E283" s="19"/>
      <c r="F283" s="19"/>
      <c r="G283" s="19"/>
      <c r="H283" s="19"/>
      <c r="I283" s="19"/>
      <c r="J283" s="19"/>
      <c r="K283" s="19"/>
      <c r="L283" s="19"/>
      <c r="M283" s="19"/>
      <c r="N283" s="19"/>
      <c r="O283" s="19"/>
      <c r="P283" s="19"/>
      <c r="Q283" s="19"/>
      <c r="R283" s="19"/>
      <c r="S283" s="19"/>
      <c r="T283" s="19"/>
      <c r="U283" s="19"/>
      <c r="V283" s="19"/>
      <c r="W283" s="19"/>
    </row>
    <row r="284" spans="2:23" x14ac:dyDescent="0.25">
      <c r="B284" s="19"/>
      <c r="C284" s="250"/>
      <c r="D284" s="250"/>
      <c r="E284" s="19"/>
      <c r="F284" s="19"/>
      <c r="G284" s="19"/>
      <c r="H284" s="19"/>
      <c r="I284" s="19"/>
      <c r="J284" s="19"/>
      <c r="K284" s="19"/>
      <c r="L284" s="19"/>
      <c r="M284" s="19"/>
      <c r="N284" s="19"/>
      <c r="O284" s="19"/>
      <c r="P284" s="19"/>
      <c r="Q284" s="19"/>
      <c r="R284" s="19"/>
      <c r="S284" s="19"/>
      <c r="T284" s="19"/>
      <c r="U284" s="19"/>
      <c r="V284" s="19"/>
      <c r="W284" s="19"/>
    </row>
    <row r="285" spans="2:23" x14ac:dyDescent="0.25">
      <c r="B285" s="19"/>
      <c r="C285" s="250"/>
      <c r="D285" s="250"/>
      <c r="E285" s="19"/>
      <c r="F285" s="19"/>
      <c r="G285" s="19"/>
      <c r="H285" s="19"/>
      <c r="I285" s="19"/>
      <c r="J285" s="19"/>
      <c r="K285" s="19"/>
      <c r="L285" s="19"/>
      <c r="M285" s="19"/>
      <c r="N285" s="19"/>
      <c r="O285" s="19"/>
      <c r="P285" s="19"/>
      <c r="Q285" s="19"/>
      <c r="R285" s="19"/>
      <c r="S285" s="19"/>
      <c r="T285" s="19"/>
      <c r="U285" s="19"/>
      <c r="V285" s="19"/>
      <c r="W285" s="19"/>
    </row>
    <row r="286" spans="2:23" x14ac:dyDescent="0.25">
      <c r="B286" s="19"/>
      <c r="C286" s="250"/>
      <c r="D286" s="250"/>
      <c r="E286" s="19"/>
      <c r="F286" s="19"/>
      <c r="G286" s="19"/>
      <c r="H286" s="19"/>
      <c r="I286" s="19"/>
      <c r="J286" s="19"/>
      <c r="K286" s="19"/>
      <c r="L286" s="19"/>
      <c r="M286" s="19"/>
      <c r="N286" s="19"/>
      <c r="O286" s="19"/>
      <c r="P286" s="19"/>
      <c r="Q286" s="19"/>
      <c r="R286" s="19"/>
      <c r="S286" s="19"/>
      <c r="T286" s="19"/>
      <c r="U286" s="19"/>
      <c r="V286" s="19"/>
      <c r="W286" s="19"/>
    </row>
    <row r="287" spans="2:23" x14ac:dyDescent="0.25">
      <c r="B287" s="19"/>
      <c r="C287" s="250"/>
      <c r="D287" s="250"/>
      <c r="E287" s="19"/>
      <c r="F287" s="19"/>
      <c r="G287" s="19"/>
      <c r="H287" s="19"/>
      <c r="I287" s="19"/>
      <c r="J287" s="19"/>
      <c r="K287" s="19"/>
      <c r="L287" s="19"/>
      <c r="M287" s="19"/>
      <c r="N287" s="19"/>
      <c r="O287" s="19"/>
      <c r="P287" s="19"/>
      <c r="Q287" s="19"/>
      <c r="R287" s="19"/>
      <c r="S287" s="19"/>
      <c r="T287" s="19"/>
      <c r="U287" s="19"/>
      <c r="V287" s="19"/>
      <c r="W287" s="19"/>
    </row>
    <row r="288" spans="2:23" x14ac:dyDescent="0.25">
      <c r="B288" s="19"/>
      <c r="C288" s="250"/>
      <c r="D288" s="250"/>
      <c r="E288" s="19"/>
      <c r="F288" s="19"/>
      <c r="G288" s="19"/>
      <c r="H288" s="19"/>
      <c r="I288" s="19"/>
      <c r="J288" s="19"/>
      <c r="K288" s="19"/>
      <c r="L288" s="19"/>
      <c r="M288" s="19"/>
      <c r="N288" s="19"/>
      <c r="O288" s="19"/>
      <c r="P288" s="19"/>
      <c r="Q288" s="19"/>
      <c r="R288" s="19"/>
      <c r="S288" s="19"/>
      <c r="T288" s="19"/>
      <c r="U288" s="19"/>
      <c r="V288" s="19"/>
      <c r="W288" s="19"/>
    </row>
    <row r="289" spans="2:23" x14ac:dyDescent="0.25">
      <c r="B289" s="19"/>
      <c r="C289" s="250"/>
      <c r="D289" s="250"/>
      <c r="E289" s="19"/>
      <c r="F289" s="19"/>
      <c r="G289" s="19"/>
      <c r="H289" s="19"/>
      <c r="I289" s="19"/>
      <c r="J289" s="19"/>
      <c r="K289" s="19"/>
      <c r="L289" s="19"/>
      <c r="M289" s="19"/>
      <c r="N289" s="19"/>
      <c r="O289" s="19"/>
      <c r="P289" s="19"/>
      <c r="Q289" s="19"/>
      <c r="R289" s="19"/>
      <c r="S289" s="19"/>
      <c r="T289" s="19"/>
      <c r="U289" s="19"/>
      <c r="V289" s="19"/>
      <c r="W289" s="19"/>
    </row>
    <row r="290" spans="2:23" x14ac:dyDescent="0.25">
      <c r="B290" s="19"/>
      <c r="C290" s="250"/>
      <c r="D290" s="250"/>
      <c r="E290" s="19"/>
      <c r="F290" s="19"/>
      <c r="G290" s="19"/>
      <c r="H290" s="19"/>
      <c r="I290" s="19"/>
      <c r="J290" s="19"/>
      <c r="K290" s="19"/>
      <c r="L290" s="19"/>
      <c r="M290" s="19"/>
      <c r="N290" s="19"/>
      <c r="O290" s="19"/>
      <c r="P290" s="19"/>
      <c r="Q290" s="19"/>
      <c r="R290" s="19"/>
      <c r="S290" s="19"/>
      <c r="T290" s="19"/>
      <c r="U290" s="19"/>
      <c r="V290" s="19"/>
      <c r="W290" s="19"/>
    </row>
    <row r="291" spans="2:23" x14ac:dyDescent="0.25">
      <c r="B291" s="19"/>
      <c r="C291" s="250"/>
      <c r="D291" s="250"/>
      <c r="E291" s="19"/>
      <c r="F291" s="19"/>
      <c r="G291" s="19"/>
      <c r="H291" s="19"/>
      <c r="I291" s="19"/>
      <c r="J291" s="19"/>
      <c r="K291" s="19"/>
      <c r="L291" s="19"/>
      <c r="M291" s="19"/>
      <c r="N291" s="19"/>
      <c r="O291" s="19"/>
      <c r="P291" s="19"/>
      <c r="Q291" s="19"/>
      <c r="R291" s="19"/>
      <c r="S291" s="19"/>
      <c r="T291" s="19"/>
      <c r="U291" s="19"/>
      <c r="V291" s="19"/>
      <c r="W291" s="19"/>
    </row>
    <row r="292" spans="2:23" x14ac:dyDescent="0.25">
      <c r="B292" s="19"/>
      <c r="C292" s="250"/>
      <c r="D292" s="250"/>
      <c r="E292" s="19"/>
      <c r="F292" s="19"/>
      <c r="G292" s="19"/>
      <c r="H292" s="19"/>
      <c r="I292" s="19"/>
      <c r="J292" s="19"/>
      <c r="K292" s="19"/>
      <c r="L292" s="19"/>
      <c r="M292" s="19"/>
      <c r="N292" s="19"/>
      <c r="O292" s="19"/>
      <c r="P292" s="19"/>
      <c r="Q292" s="19"/>
      <c r="R292" s="19"/>
      <c r="S292" s="19"/>
      <c r="T292" s="19"/>
      <c r="U292" s="19"/>
      <c r="V292" s="19"/>
      <c r="W292" s="19"/>
    </row>
    <row r="293" spans="2:23" x14ac:dyDescent="0.25">
      <c r="B293" s="19"/>
      <c r="C293" s="250"/>
      <c r="D293" s="250"/>
      <c r="E293" s="19"/>
      <c r="F293" s="19"/>
      <c r="G293" s="19"/>
      <c r="H293" s="19"/>
      <c r="I293" s="19"/>
      <c r="J293" s="19"/>
      <c r="K293" s="19"/>
      <c r="L293" s="19"/>
      <c r="M293" s="19"/>
      <c r="N293" s="19"/>
      <c r="O293" s="19"/>
      <c r="P293" s="19"/>
      <c r="Q293" s="19"/>
      <c r="R293" s="19"/>
      <c r="S293" s="19"/>
      <c r="T293" s="19"/>
      <c r="U293" s="19"/>
      <c r="V293" s="19"/>
      <c r="W293" s="19"/>
    </row>
    <row r="294" spans="2:23" x14ac:dyDescent="0.25">
      <c r="B294" s="19"/>
      <c r="C294" s="250"/>
      <c r="D294" s="250"/>
      <c r="E294" s="19"/>
      <c r="F294" s="19"/>
      <c r="G294" s="19"/>
      <c r="H294" s="19"/>
      <c r="I294" s="19"/>
      <c r="J294" s="19"/>
      <c r="K294" s="19"/>
      <c r="L294" s="19"/>
      <c r="M294" s="19"/>
      <c r="N294" s="19"/>
      <c r="O294" s="19"/>
      <c r="P294" s="19"/>
      <c r="Q294" s="19"/>
      <c r="R294" s="19"/>
      <c r="S294" s="19"/>
      <c r="T294" s="19"/>
      <c r="U294" s="19"/>
      <c r="V294" s="19"/>
      <c r="W294" s="19"/>
    </row>
    <row r="295" spans="2:23" x14ac:dyDescent="0.25">
      <c r="B295" s="19"/>
      <c r="C295" s="250"/>
      <c r="D295" s="250"/>
      <c r="E295" s="19"/>
      <c r="F295" s="19"/>
      <c r="G295" s="19"/>
      <c r="H295" s="19"/>
      <c r="I295" s="19"/>
      <c r="J295" s="19"/>
      <c r="K295" s="19"/>
      <c r="L295" s="19"/>
      <c r="M295" s="19"/>
      <c r="N295" s="19"/>
      <c r="O295" s="19"/>
      <c r="P295" s="19"/>
      <c r="Q295" s="19"/>
      <c r="R295" s="19"/>
      <c r="S295" s="19"/>
      <c r="T295" s="19"/>
      <c r="U295" s="19"/>
      <c r="V295" s="19"/>
      <c r="W295" s="19"/>
    </row>
    <row r="296" spans="2:23" x14ac:dyDescent="0.25">
      <c r="B296" s="19"/>
      <c r="C296" s="250"/>
      <c r="D296" s="250"/>
      <c r="E296" s="19"/>
      <c r="F296" s="19"/>
      <c r="G296" s="19"/>
      <c r="H296" s="19"/>
      <c r="I296" s="19"/>
      <c r="J296" s="19"/>
      <c r="K296" s="19"/>
      <c r="L296" s="19"/>
      <c r="M296" s="19"/>
      <c r="N296" s="19"/>
      <c r="O296" s="19"/>
      <c r="P296" s="19"/>
      <c r="Q296" s="19"/>
      <c r="R296" s="19"/>
      <c r="S296" s="19"/>
      <c r="T296" s="19"/>
      <c r="U296" s="19"/>
      <c r="V296" s="19"/>
      <c r="W296" s="19"/>
    </row>
    <row r="297" spans="2:23" x14ac:dyDescent="0.25">
      <c r="B297" s="19"/>
      <c r="C297" s="250"/>
      <c r="D297" s="250"/>
      <c r="E297" s="19"/>
      <c r="F297" s="19"/>
      <c r="G297" s="19"/>
      <c r="H297" s="19"/>
      <c r="I297" s="19"/>
      <c r="J297" s="19"/>
      <c r="K297" s="19"/>
      <c r="L297" s="19"/>
      <c r="M297" s="19"/>
      <c r="N297" s="19"/>
      <c r="O297" s="19"/>
      <c r="P297" s="19"/>
      <c r="Q297" s="19"/>
      <c r="R297" s="19"/>
      <c r="S297" s="19"/>
      <c r="T297" s="19"/>
      <c r="U297" s="19"/>
      <c r="V297" s="19"/>
      <c r="W297" s="19"/>
    </row>
    <row r="298" spans="2:23" x14ac:dyDescent="0.25">
      <c r="B298" s="19"/>
      <c r="C298" s="250"/>
      <c r="D298" s="250"/>
      <c r="E298" s="19"/>
      <c r="F298" s="19"/>
      <c r="G298" s="19"/>
      <c r="H298" s="19"/>
      <c r="I298" s="19"/>
      <c r="J298" s="19"/>
      <c r="K298" s="19"/>
      <c r="L298" s="19"/>
      <c r="M298" s="19"/>
      <c r="N298" s="19"/>
      <c r="O298" s="19"/>
      <c r="P298" s="19"/>
      <c r="Q298" s="19"/>
      <c r="R298" s="19"/>
      <c r="S298" s="19"/>
      <c r="T298" s="19"/>
      <c r="U298" s="19"/>
      <c r="V298" s="19"/>
      <c r="W298" s="19"/>
    </row>
    <row r="299" spans="2:23" x14ac:dyDescent="0.25">
      <c r="B299" s="19"/>
      <c r="C299" s="250"/>
      <c r="D299" s="250"/>
      <c r="E299" s="19"/>
      <c r="F299" s="19"/>
      <c r="G299" s="19"/>
      <c r="H299" s="19"/>
      <c r="I299" s="19"/>
      <c r="J299" s="19"/>
      <c r="K299" s="19"/>
      <c r="L299" s="19"/>
      <c r="M299" s="19"/>
      <c r="N299" s="19"/>
      <c r="O299" s="19"/>
      <c r="P299" s="19"/>
      <c r="Q299" s="19"/>
      <c r="R299" s="19"/>
      <c r="S299" s="19"/>
      <c r="T299" s="19"/>
      <c r="U299" s="19"/>
      <c r="V299" s="19"/>
      <c r="W299" s="19"/>
    </row>
    <row r="300" spans="2:23" x14ac:dyDescent="0.25">
      <c r="B300" s="19"/>
      <c r="C300" s="250"/>
      <c r="D300" s="250"/>
      <c r="E300" s="19"/>
      <c r="F300" s="19"/>
      <c r="G300" s="19"/>
      <c r="H300" s="19"/>
      <c r="I300" s="19"/>
      <c r="J300" s="19"/>
      <c r="K300" s="19"/>
      <c r="L300" s="19"/>
      <c r="M300" s="19"/>
      <c r="N300" s="19"/>
      <c r="O300" s="19"/>
      <c r="P300" s="19"/>
      <c r="Q300" s="19"/>
      <c r="R300" s="19"/>
      <c r="S300" s="19"/>
      <c r="T300" s="19"/>
      <c r="U300" s="19"/>
      <c r="V300" s="19"/>
      <c r="W300" s="19"/>
    </row>
    <row r="301" spans="2:23" x14ac:dyDescent="0.25">
      <c r="B301" s="19"/>
      <c r="C301" s="250"/>
      <c r="D301" s="250"/>
      <c r="E301" s="19"/>
      <c r="F301" s="19"/>
      <c r="G301" s="19"/>
      <c r="H301" s="19"/>
      <c r="I301" s="19"/>
      <c r="J301" s="19"/>
      <c r="K301" s="19"/>
      <c r="L301" s="19"/>
      <c r="M301" s="19"/>
      <c r="N301" s="19"/>
      <c r="O301" s="19"/>
      <c r="P301" s="19"/>
      <c r="Q301" s="19"/>
      <c r="R301" s="19"/>
      <c r="S301" s="19"/>
      <c r="T301" s="19"/>
      <c r="U301" s="19"/>
      <c r="V301" s="19"/>
      <c r="W301" s="19"/>
    </row>
    <row r="302" spans="2:23" x14ac:dyDescent="0.25">
      <c r="B302" s="19"/>
      <c r="C302" s="250"/>
      <c r="D302" s="250"/>
      <c r="E302" s="19"/>
      <c r="F302" s="19"/>
      <c r="G302" s="19"/>
      <c r="H302" s="19"/>
      <c r="I302" s="19"/>
      <c r="J302" s="19"/>
      <c r="K302" s="19"/>
      <c r="L302" s="19"/>
      <c r="M302" s="19"/>
      <c r="N302" s="19"/>
      <c r="O302" s="19"/>
      <c r="P302" s="19"/>
      <c r="Q302" s="19"/>
      <c r="R302" s="19"/>
      <c r="S302" s="19"/>
      <c r="T302" s="19"/>
      <c r="U302" s="19"/>
      <c r="V302" s="19"/>
      <c r="W302" s="19"/>
    </row>
    <row r="303" spans="2:23" x14ac:dyDescent="0.25">
      <c r="B303" s="19"/>
      <c r="C303" s="250"/>
      <c r="D303" s="250"/>
      <c r="E303" s="19"/>
      <c r="F303" s="19"/>
      <c r="G303" s="19"/>
      <c r="H303" s="19"/>
      <c r="I303" s="19"/>
      <c r="J303" s="19"/>
      <c r="K303" s="19"/>
      <c r="L303" s="19"/>
      <c r="M303" s="19"/>
      <c r="N303" s="19"/>
      <c r="O303" s="19"/>
      <c r="P303" s="19"/>
      <c r="Q303" s="19"/>
      <c r="R303" s="19"/>
      <c r="S303" s="19"/>
      <c r="T303" s="19"/>
      <c r="U303" s="19"/>
      <c r="V303" s="19"/>
      <c r="W303" s="19"/>
    </row>
    <row r="304" spans="2:23" x14ac:dyDescent="0.25">
      <c r="B304" s="19"/>
      <c r="C304" s="250"/>
      <c r="D304" s="250"/>
      <c r="E304" s="19"/>
      <c r="F304" s="19"/>
      <c r="G304" s="19"/>
      <c r="H304" s="19"/>
      <c r="I304" s="19"/>
      <c r="J304" s="19"/>
      <c r="K304" s="19"/>
      <c r="L304" s="19"/>
      <c r="M304" s="19"/>
      <c r="N304" s="19"/>
      <c r="O304" s="19"/>
      <c r="P304" s="19"/>
      <c r="Q304" s="19"/>
      <c r="R304" s="19"/>
      <c r="S304" s="19"/>
      <c r="T304" s="19"/>
      <c r="U304" s="19"/>
      <c r="V304" s="19"/>
      <c r="W304" s="19"/>
    </row>
    <row r="305" spans="2:23" x14ac:dyDescent="0.25">
      <c r="B305" s="19"/>
      <c r="C305" s="250"/>
      <c r="D305" s="250"/>
      <c r="E305" s="19"/>
      <c r="F305" s="19"/>
      <c r="G305" s="19"/>
      <c r="H305" s="19"/>
      <c r="I305" s="19"/>
      <c r="J305" s="19"/>
      <c r="K305" s="19"/>
      <c r="L305" s="19"/>
      <c r="M305" s="19"/>
      <c r="N305" s="19"/>
      <c r="O305" s="19"/>
      <c r="P305" s="19"/>
      <c r="Q305" s="19"/>
      <c r="R305" s="19"/>
      <c r="S305" s="19"/>
      <c r="T305" s="19"/>
      <c r="U305" s="19"/>
      <c r="V305" s="19"/>
      <c r="W305" s="19"/>
    </row>
    <row r="306" spans="2:23" x14ac:dyDescent="0.25">
      <c r="B306" s="19"/>
      <c r="C306" s="250"/>
      <c r="D306" s="250"/>
      <c r="E306" s="19"/>
      <c r="F306" s="19"/>
      <c r="G306" s="19"/>
      <c r="H306" s="19"/>
      <c r="I306" s="19"/>
      <c r="J306" s="19"/>
      <c r="K306" s="19"/>
      <c r="L306" s="19"/>
      <c r="M306" s="19"/>
      <c r="N306" s="19"/>
      <c r="O306" s="19"/>
      <c r="P306" s="19"/>
      <c r="Q306" s="19"/>
      <c r="R306" s="19"/>
      <c r="S306" s="19"/>
      <c r="T306" s="19"/>
      <c r="U306" s="19"/>
      <c r="V306" s="19"/>
      <c r="W306" s="19"/>
    </row>
    <row r="307" spans="2:23" x14ac:dyDescent="0.25">
      <c r="B307" s="19"/>
      <c r="C307" s="250"/>
      <c r="D307" s="250"/>
      <c r="E307" s="19"/>
      <c r="F307" s="19"/>
      <c r="G307" s="19"/>
      <c r="H307" s="19"/>
      <c r="I307" s="19"/>
      <c r="J307" s="19"/>
      <c r="K307" s="19"/>
      <c r="L307" s="19"/>
      <c r="M307" s="19"/>
      <c r="N307" s="19"/>
      <c r="O307" s="19"/>
      <c r="P307" s="19"/>
      <c r="Q307" s="19"/>
      <c r="R307" s="19"/>
      <c r="S307" s="19"/>
      <c r="T307" s="19"/>
      <c r="U307" s="19"/>
      <c r="V307" s="19"/>
      <c r="W307" s="19"/>
    </row>
    <row r="308" spans="2:23" x14ac:dyDescent="0.25">
      <c r="B308" s="19"/>
      <c r="C308" s="250"/>
      <c r="D308" s="250"/>
      <c r="E308" s="19"/>
      <c r="F308" s="19"/>
      <c r="G308" s="19"/>
      <c r="H308" s="19"/>
      <c r="I308" s="19"/>
      <c r="J308" s="19"/>
      <c r="K308" s="19"/>
      <c r="L308" s="19"/>
      <c r="M308" s="19"/>
      <c r="N308" s="19"/>
      <c r="O308" s="19"/>
      <c r="P308" s="19"/>
      <c r="Q308" s="19"/>
      <c r="R308" s="19"/>
      <c r="S308" s="19"/>
      <c r="T308" s="19"/>
      <c r="U308" s="19"/>
      <c r="V308" s="19"/>
      <c r="W308" s="19"/>
    </row>
    <row r="309" spans="2:23" x14ac:dyDescent="0.25">
      <c r="B309" s="19"/>
      <c r="C309" s="250"/>
      <c r="D309" s="250"/>
      <c r="E309" s="19"/>
      <c r="F309" s="19"/>
      <c r="G309" s="19"/>
      <c r="H309" s="19"/>
      <c r="I309" s="19"/>
      <c r="J309" s="19"/>
      <c r="K309" s="19"/>
      <c r="L309" s="19"/>
      <c r="M309" s="19"/>
      <c r="N309" s="19"/>
      <c r="O309" s="19"/>
      <c r="P309" s="19"/>
      <c r="Q309" s="19"/>
      <c r="R309" s="19"/>
      <c r="S309" s="19"/>
      <c r="T309" s="19"/>
      <c r="U309" s="19"/>
      <c r="V309" s="19"/>
      <c r="W309" s="19"/>
    </row>
    <row r="310" spans="2:23" x14ac:dyDescent="0.25">
      <c r="B310" s="19"/>
      <c r="C310" s="250"/>
      <c r="D310" s="250"/>
      <c r="E310" s="19"/>
      <c r="F310" s="19"/>
      <c r="G310" s="19"/>
      <c r="H310" s="19"/>
      <c r="I310" s="19"/>
      <c r="J310" s="19"/>
      <c r="K310" s="19"/>
      <c r="L310" s="19"/>
      <c r="M310" s="19"/>
      <c r="N310" s="19"/>
      <c r="O310" s="19"/>
      <c r="P310" s="19"/>
      <c r="Q310" s="19"/>
      <c r="R310" s="19"/>
      <c r="S310" s="19"/>
      <c r="T310" s="19"/>
      <c r="U310" s="19"/>
      <c r="V310" s="19"/>
      <c r="W310" s="19"/>
    </row>
    <row r="311" spans="2:23" x14ac:dyDescent="0.25">
      <c r="B311" s="19"/>
      <c r="C311" s="250"/>
      <c r="D311" s="250"/>
      <c r="E311" s="19"/>
      <c r="F311" s="19"/>
      <c r="G311" s="19"/>
      <c r="H311" s="19"/>
      <c r="I311" s="19"/>
      <c r="J311" s="19"/>
      <c r="K311" s="19"/>
      <c r="L311" s="19"/>
      <c r="M311" s="19"/>
      <c r="N311" s="19"/>
      <c r="O311" s="19"/>
      <c r="P311" s="19"/>
      <c r="Q311" s="19"/>
      <c r="R311" s="19"/>
      <c r="S311" s="19"/>
      <c r="T311" s="19"/>
      <c r="U311" s="19"/>
      <c r="V311" s="19"/>
      <c r="W311" s="19"/>
    </row>
    <row r="312" spans="2:23" x14ac:dyDescent="0.25">
      <c r="B312" s="19"/>
      <c r="C312" s="250"/>
      <c r="D312" s="250"/>
      <c r="E312" s="19"/>
      <c r="F312" s="19"/>
      <c r="G312" s="19"/>
      <c r="H312" s="19"/>
      <c r="I312" s="19"/>
      <c r="J312" s="19"/>
      <c r="K312" s="19"/>
      <c r="L312" s="19"/>
      <c r="M312" s="19"/>
      <c r="N312" s="19"/>
      <c r="O312" s="19"/>
      <c r="P312" s="19"/>
      <c r="Q312" s="19"/>
      <c r="R312" s="19"/>
      <c r="S312" s="19"/>
      <c r="T312" s="19"/>
      <c r="U312" s="19"/>
      <c r="V312" s="19"/>
      <c r="W312" s="19"/>
    </row>
    <row r="313" spans="2:23" x14ac:dyDescent="0.25">
      <c r="B313" s="19"/>
      <c r="C313" s="250"/>
      <c r="D313" s="250"/>
      <c r="E313" s="19"/>
      <c r="F313" s="19"/>
      <c r="G313" s="19"/>
      <c r="H313" s="19"/>
      <c r="I313" s="19"/>
      <c r="J313" s="19"/>
      <c r="K313" s="19"/>
      <c r="L313" s="19"/>
      <c r="M313" s="19"/>
      <c r="N313" s="19"/>
      <c r="O313" s="19"/>
      <c r="P313" s="19"/>
      <c r="Q313" s="19"/>
      <c r="R313" s="19"/>
      <c r="S313" s="19"/>
      <c r="T313" s="19"/>
      <c r="U313" s="19"/>
      <c r="V313" s="19"/>
      <c r="W313" s="19"/>
    </row>
    <row r="314" spans="2:23" x14ac:dyDescent="0.25">
      <c r="B314" s="19"/>
      <c r="C314" s="250"/>
      <c r="D314" s="250"/>
      <c r="E314" s="19"/>
      <c r="F314" s="19"/>
      <c r="G314" s="19"/>
      <c r="H314" s="19"/>
      <c r="I314" s="19"/>
      <c r="J314" s="19"/>
      <c r="K314" s="19"/>
      <c r="L314" s="19"/>
      <c r="M314" s="19"/>
      <c r="N314" s="19"/>
      <c r="O314" s="19"/>
      <c r="P314" s="19"/>
      <c r="Q314" s="19"/>
      <c r="R314" s="19"/>
      <c r="S314" s="19"/>
      <c r="T314" s="19"/>
      <c r="U314" s="19"/>
      <c r="V314" s="19"/>
      <c r="W314" s="19"/>
    </row>
    <row r="315" spans="2:23" x14ac:dyDescent="0.25">
      <c r="B315" s="19"/>
      <c r="C315" s="250"/>
      <c r="D315" s="250"/>
      <c r="E315" s="19"/>
      <c r="F315" s="19"/>
      <c r="G315" s="19"/>
      <c r="H315" s="19"/>
      <c r="I315" s="19"/>
      <c r="J315" s="19"/>
      <c r="K315" s="19"/>
      <c r="L315" s="19"/>
      <c r="M315" s="19"/>
      <c r="N315" s="19"/>
      <c r="O315" s="19"/>
      <c r="P315" s="19"/>
      <c r="Q315" s="19"/>
      <c r="R315" s="19"/>
      <c r="S315" s="19"/>
      <c r="T315" s="19"/>
      <c r="U315" s="19"/>
      <c r="V315" s="19"/>
      <c r="W315" s="19"/>
    </row>
    <row r="316" spans="2:23" x14ac:dyDescent="0.25">
      <c r="B316" s="19"/>
      <c r="C316" s="250"/>
      <c r="D316" s="250"/>
      <c r="E316" s="19"/>
      <c r="F316" s="19"/>
      <c r="G316" s="19"/>
      <c r="H316" s="19"/>
      <c r="I316" s="19"/>
      <c r="J316" s="19"/>
      <c r="K316" s="19"/>
      <c r="L316" s="19"/>
      <c r="M316" s="19"/>
      <c r="N316" s="19"/>
      <c r="O316" s="19"/>
      <c r="P316" s="19"/>
      <c r="Q316" s="19"/>
      <c r="R316" s="19"/>
      <c r="S316" s="19"/>
      <c r="T316" s="19"/>
      <c r="U316" s="19"/>
      <c r="V316" s="19"/>
      <c r="W316" s="19"/>
    </row>
    <row r="317" spans="2:23" x14ac:dyDescent="0.25">
      <c r="B317" s="19"/>
      <c r="C317" s="250"/>
      <c r="D317" s="250"/>
      <c r="E317" s="19"/>
      <c r="F317" s="19"/>
      <c r="G317" s="19"/>
      <c r="H317" s="19"/>
      <c r="I317" s="19"/>
      <c r="J317" s="19"/>
      <c r="K317" s="19"/>
      <c r="L317" s="19"/>
      <c r="M317" s="19"/>
      <c r="N317" s="19"/>
      <c r="O317" s="19"/>
      <c r="P317" s="19"/>
      <c r="Q317" s="19"/>
      <c r="R317" s="19"/>
      <c r="S317" s="19"/>
      <c r="T317" s="19"/>
      <c r="U317" s="19"/>
      <c r="V317" s="19"/>
      <c r="W317" s="19"/>
    </row>
    <row r="318" spans="2:23" x14ac:dyDescent="0.25">
      <c r="B318" s="19"/>
      <c r="C318" s="250"/>
      <c r="D318" s="250"/>
      <c r="E318" s="19"/>
      <c r="F318" s="19"/>
      <c r="G318" s="19"/>
      <c r="H318" s="19"/>
      <c r="I318" s="19"/>
      <c r="J318" s="19"/>
      <c r="K318" s="19"/>
      <c r="L318" s="19"/>
      <c r="M318" s="19"/>
      <c r="N318" s="19"/>
      <c r="O318" s="19"/>
      <c r="P318" s="19"/>
      <c r="Q318" s="19"/>
      <c r="R318" s="19"/>
      <c r="S318" s="19"/>
      <c r="T318" s="19"/>
      <c r="U318" s="19"/>
      <c r="V318" s="19"/>
      <c r="W318" s="19"/>
    </row>
    <row r="319" spans="2:23" x14ac:dyDescent="0.25">
      <c r="B319" s="19"/>
      <c r="C319" s="250"/>
      <c r="D319" s="250"/>
      <c r="E319" s="19"/>
      <c r="F319" s="19"/>
      <c r="G319" s="19"/>
      <c r="H319" s="19"/>
      <c r="I319" s="19"/>
      <c r="J319" s="19"/>
      <c r="K319" s="19"/>
      <c r="L319" s="19"/>
      <c r="M319" s="19"/>
      <c r="N319" s="19"/>
      <c r="O319" s="19"/>
      <c r="P319" s="19"/>
      <c r="Q319" s="19"/>
      <c r="R319" s="19"/>
      <c r="S319" s="19"/>
      <c r="T319" s="19"/>
      <c r="U319" s="19"/>
      <c r="V319" s="19"/>
      <c r="W319" s="19"/>
    </row>
    <row r="320" spans="2:23" x14ac:dyDescent="0.25">
      <c r="B320" s="19"/>
      <c r="C320" s="250"/>
      <c r="D320" s="250"/>
      <c r="E320" s="19"/>
      <c r="F320" s="19"/>
      <c r="G320" s="19"/>
      <c r="H320" s="19"/>
      <c r="I320" s="19"/>
      <c r="J320" s="19"/>
      <c r="K320" s="19"/>
      <c r="L320" s="19"/>
      <c r="M320" s="19"/>
      <c r="N320" s="19"/>
      <c r="O320" s="19"/>
      <c r="P320" s="19"/>
      <c r="Q320" s="19"/>
      <c r="R320" s="19"/>
      <c r="S320" s="19"/>
      <c r="T320" s="19"/>
      <c r="U320" s="19"/>
      <c r="V320" s="19"/>
      <c r="W320" s="19"/>
    </row>
    <row r="321" spans="2:23" x14ac:dyDescent="0.25">
      <c r="B321" s="19"/>
      <c r="C321" s="250"/>
      <c r="D321" s="250"/>
      <c r="E321" s="19"/>
      <c r="F321" s="19"/>
      <c r="G321" s="19"/>
      <c r="H321" s="19"/>
      <c r="I321" s="19"/>
      <c r="J321" s="19"/>
      <c r="K321" s="19"/>
      <c r="L321" s="19"/>
      <c r="M321" s="19"/>
      <c r="N321" s="19"/>
      <c r="O321" s="19"/>
      <c r="P321" s="19"/>
      <c r="Q321" s="19"/>
      <c r="R321" s="19"/>
      <c r="S321" s="19"/>
      <c r="T321" s="19"/>
      <c r="U321" s="19"/>
      <c r="V321" s="19"/>
      <c r="W321" s="19"/>
    </row>
    <row r="322" spans="2:23" x14ac:dyDescent="0.25">
      <c r="B322" s="19"/>
      <c r="C322" s="250"/>
      <c r="D322" s="250"/>
      <c r="E322" s="19"/>
      <c r="F322" s="19"/>
      <c r="G322" s="19"/>
      <c r="H322" s="19"/>
      <c r="I322" s="19"/>
      <c r="J322" s="19"/>
      <c r="K322" s="19"/>
      <c r="L322" s="19"/>
      <c r="M322" s="19"/>
      <c r="N322" s="19"/>
      <c r="O322" s="19"/>
      <c r="P322" s="19"/>
      <c r="Q322" s="19"/>
      <c r="R322" s="19"/>
      <c r="S322" s="19"/>
      <c r="T322" s="19"/>
      <c r="U322" s="19"/>
      <c r="V322" s="19"/>
      <c r="W322" s="19"/>
    </row>
    <row r="323" spans="2:23" x14ac:dyDescent="0.25">
      <c r="B323" s="19"/>
      <c r="C323" s="250"/>
      <c r="D323" s="250"/>
      <c r="E323" s="19"/>
      <c r="F323" s="19"/>
      <c r="G323" s="19"/>
      <c r="H323" s="19"/>
      <c r="I323" s="19"/>
      <c r="J323" s="19"/>
      <c r="K323" s="19"/>
      <c r="L323" s="19"/>
      <c r="M323" s="19"/>
      <c r="N323" s="19"/>
      <c r="O323" s="19"/>
      <c r="P323" s="19"/>
      <c r="Q323" s="19"/>
      <c r="R323" s="19"/>
      <c r="S323" s="19"/>
      <c r="T323" s="19"/>
      <c r="U323" s="19"/>
      <c r="V323" s="19"/>
      <c r="W323" s="19"/>
    </row>
    <row r="324" spans="2:23" x14ac:dyDescent="0.25">
      <c r="B324" s="19"/>
      <c r="C324" s="250"/>
      <c r="D324" s="250"/>
      <c r="E324" s="19"/>
      <c r="F324" s="19"/>
      <c r="G324" s="19"/>
      <c r="H324" s="19"/>
      <c r="I324" s="19"/>
      <c r="J324" s="19"/>
      <c r="K324" s="19"/>
      <c r="L324" s="19"/>
      <c r="M324" s="19"/>
      <c r="N324" s="19"/>
      <c r="O324" s="19"/>
      <c r="P324" s="19"/>
      <c r="Q324" s="19"/>
      <c r="R324" s="19"/>
      <c r="S324" s="19"/>
      <c r="T324" s="19"/>
      <c r="U324" s="19"/>
      <c r="V324" s="19"/>
      <c r="W324" s="19"/>
    </row>
    <row r="325" spans="2:23" x14ac:dyDescent="0.25">
      <c r="B325" s="19"/>
      <c r="C325" s="250"/>
      <c r="D325" s="250"/>
      <c r="E325" s="19"/>
      <c r="F325" s="19"/>
      <c r="G325" s="19"/>
      <c r="H325" s="19"/>
      <c r="I325" s="19"/>
      <c r="J325" s="19"/>
      <c r="K325" s="19"/>
      <c r="L325" s="19"/>
      <c r="M325" s="19"/>
      <c r="N325" s="19"/>
      <c r="O325" s="19"/>
      <c r="P325" s="19"/>
      <c r="Q325" s="19"/>
      <c r="R325" s="19"/>
      <c r="S325" s="19"/>
      <c r="T325" s="19"/>
      <c r="U325" s="19"/>
      <c r="V325" s="19"/>
      <c r="W325" s="19"/>
    </row>
    <row r="326" spans="2:23" x14ac:dyDescent="0.25">
      <c r="B326" s="19"/>
      <c r="C326" s="250"/>
      <c r="D326" s="250"/>
      <c r="E326" s="19"/>
      <c r="F326" s="19"/>
      <c r="G326" s="19"/>
      <c r="H326" s="19"/>
      <c r="I326" s="19"/>
      <c r="J326" s="19"/>
      <c r="K326" s="19"/>
      <c r="L326" s="19"/>
      <c r="M326" s="19"/>
      <c r="N326" s="19"/>
      <c r="O326" s="19"/>
      <c r="P326" s="19"/>
      <c r="Q326" s="19"/>
      <c r="R326" s="19"/>
      <c r="S326" s="19"/>
      <c r="T326" s="19"/>
      <c r="U326" s="19"/>
      <c r="V326" s="19"/>
      <c r="W326" s="19"/>
    </row>
    <row r="327" spans="2:23" x14ac:dyDescent="0.25">
      <c r="B327" s="19"/>
      <c r="C327" s="250"/>
      <c r="D327" s="250"/>
      <c r="E327" s="19"/>
      <c r="F327" s="19"/>
      <c r="G327" s="19"/>
      <c r="H327" s="19"/>
      <c r="I327" s="19"/>
      <c r="J327" s="19"/>
      <c r="K327" s="19"/>
      <c r="L327" s="19"/>
      <c r="M327" s="19"/>
      <c r="N327" s="19"/>
      <c r="O327" s="19"/>
      <c r="P327" s="19"/>
      <c r="Q327" s="19"/>
      <c r="R327" s="19"/>
      <c r="S327" s="19"/>
      <c r="T327" s="19"/>
      <c r="U327" s="19"/>
      <c r="V327" s="19"/>
      <c r="W327" s="19"/>
    </row>
    <row r="328" spans="2:23" x14ac:dyDescent="0.25">
      <c r="B328" s="19"/>
      <c r="C328" s="250"/>
      <c r="D328" s="250"/>
      <c r="E328" s="19"/>
      <c r="F328" s="19"/>
      <c r="G328" s="19"/>
      <c r="H328" s="19"/>
      <c r="I328" s="19"/>
      <c r="J328" s="19"/>
      <c r="K328" s="19"/>
      <c r="L328" s="19"/>
      <c r="M328" s="19"/>
      <c r="N328" s="19"/>
      <c r="O328" s="19"/>
      <c r="P328" s="19"/>
      <c r="Q328" s="19"/>
      <c r="R328" s="19"/>
      <c r="S328" s="19"/>
      <c r="T328" s="19"/>
      <c r="U328" s="19"/>
      <c r="V328" s="19"/>
      <c r="W328" s="19"/>
    </row>
    <row r="329" spans="2:23" x14ac:dyDescent="0.25">
      <c r="B329" s="19"/>
      <c r="C329" s="250"/>
      <c r="D329" s="250"/>
      <c r="E329" s="19"/>
      <c r="F329" s="19"/>
      <c r="G329" s="19"/>
      <c r="H329" s="19"/>
      <c r="I329" s="19"/>
      <c r="J329" s="19"/>
      <c r="K329" s="19"/>
      <c r="L329" s="19"/>
      <c r="M329" s="19"/>
      <c r="N329" s="19"/>
      <c r="O329" s="19"/>
      <c r="P329" s="19"/>
      <c r="Q329" s="19"/>
      <c r="R329" s="19"/>
      <c r="S329" s="19"/>
      <c r="T329" s="19"/>
      <c r="U329" s="19"/>
      <c r="V329" s="19"/>
      <c r="W329" s="19"/>
    </row>
    <row r="330" spans="2:23" x14ac:dyDescent="0.25">
      <c r="B330" s="19"/>
      <c r="C330" s="250"/>
      <c r="D330" s="250"/>
      <c r="E330" s="19"/>
      <c r="F330" s="19"/>
      <c r="G330" s="19"/>
      <c r="H330" s="19"/>
      <c r="I330" s="19"/>
      <c r="J330" s="19"/>
      <c r="K330" s="19"/>
      <c r="L330" s="19"/>
      <c r="M330" s="19"/>
      <c r="N330" s="19"/>
      <c r="O330" s="19"/>
      <c r="P330" s="19"/>
      <c r="Q330" s="19"/>
      <c r="R330" s="19"/>
      <c r="S330" s="19"/>
      <c r="T330" s="19"/>
      <c r="U330" s="19"/>
      <c r="V330" s="19"/>
      <c r="W330" s="19"/>
    </row>
    <row r="331" spans="2:23" x14ac:dyDescent="0.25">
      <c r="B331" s="19"/>
      <c r="C331" s="250"/>
      <c r="D331" s="250"/>
      <c r="E331" s="19"/>
      <c r="F331" s="19"/>
      <c r="G331" s="19"/>
      <c r="H331" s="19"/>
      <c r="I331" s="19"/>
      <c r="J331" s="19"/>
      <c r="K331" s="19"/>
      <c r="L331" s="19"/>
      <c r="M331" s="19"/>
      <c r="N331" s="19"/>
      <c r="O331" s="19"/>
      <c r="P331" s="19"/>
      <c r="Q331" s="19"/>
      <c r="R331" s="19"/>
      <c r="S331" s="19"/>
      <c r="T331" s="19"/>
      <c r="U331" s="19"/>
      <c r="V331" s="19"/>
      <c r="W331" s="19"/>
    </row>
    <row r="332" spans="2:23" x14ac:dyDescent="0.25">
      <c r="B332" s="19"/>
      <c r="C332" s="250"/>
      <c r="D332" s="250"/>
      <c r="E332" s="19"/>
      <c r="F332" s="19"/>
      <c r="G332" s="19"/>
      <c r="H332" s="19"/>
      <c r="I332" s="19"/>
      <c r="J332" s="19"/>
      <c r="K332" s="19"/>
      <c r="L332" s="19"/>
      <c r="M332" s="19"/>
      <c r="N332" s="19"/>
      <c r="O332" s="19"/>
      <c r="P332" s="19"/>
      <c r="Q332" s="19"/>
      <c r="R332" s="19"/>
      <c r="S332" s="19"/>
      <c r="T332" s="19"/>
      <c r="U332" s="19"/>
      <c r="V332" s="19"/>
      <c r="W332" s="19"/>
    </row>
    <row r="333" spans="2:23" x14ac:dyDescent="0.25">
      <c r="B333" s="19"/>
      <c r="C333" s="250"/>
      <c r="D333" s="250"/>
      <c r="E333" s="19"/>
      <c r="F333" s="19"/>
      <c r="G333" s="19"/>
      <c r="H333" s="19"/>
      <c r="I333" s="19"/>
      <c r="J333" s="19"/>
      <c r="K333" s="19"/>
      <c r="L333" s="19"/>
      <c r="M333" s="19"/>
      <c r="N333" s="19"/>
      <c r="O333" s="19"/>
      <c r="P333" s="19"/>
      <c r="Q333" s="19"/>
      <c r="R333" s="19"/>
      <c r="S333" s="19"/>
      <c r="T333" s="19"/>
      <c r="U333" s="19"/>
      <c r="V333" s="19"/>
      <c r="W333" s="19"/>
    </row>
    <row r="334" spans="2:23" x14ac:dyDescent="0.25">
      <c r="B334" s="19"/>
      <c r="C334" s="250"/>
      <c r="D334" s="250"/>
      <c r="E334" s="19"/>
      <c r="F334" s="19"/>
      <c r="G334" s="19"/>
      <c r="H334" s="19"/>
      <c r="I334" s="19"/>
      <c r="J334" s="19"/>
      <c r="K334" s="19"/>
      <c r="L334" s="19"/>
      <c r="M334" s="19"/>
      <c r="N334" s="19"/>
      <c r="O334" s="19"/>
      <c r="P334" s="19"/>
      <c r="Q334" s="19"/>
      <c r="R334" s="19"/>
      <c r="S334" s="19"/>
      <c r="T334" s="19"/>
      <c r="U334" s="19"/>
      <c r="V334" s="19"/>
      <c r="W334" s="19"/>
    </row>
    <row r="335" spans="2:23" x14ac:dyDescent="0.25">
      <c r="B335" s="19"/>
      <c r="C335" s="250"/>
      <c r="D335" s="250"/>
      <c r="E335" s="19"/>
      <c r="F335" s="19"/>
      <c r="G335" s="19"/>
      <c r="H335" s="19"/>
      <c r="I335" s="19"/>
      <c r="J335" s="19"/>
      <c r="K335" s="19"/>
      <c r="L335" s="19"/>
      <c r="M335" s="19"/>
      <c r="N335" s="19"/>
      <c r="O335" s="19"/>
      <c r="P335" s="19"/>
      <c r="Q335" s="19"/>
      <c r="R335" s="19"/>
      <c r="S335" s="19"/>
      <c r="T335" s="19"/>
      <c r="U335" s="19"/>
      <c r="V335" s="19"/>
      <c r="W335" s="19"/>
    </row>
    <row r="336" spans="2:23" x14ac:dyDescent="0.25">
      <c r="B336" s="19"/>
      <c r="C336" s="250"/>
      <c r="D336" s="250"/>
      <c r="E336" s="19"/>
      <c r="F336" s="19"/>
      <c r="G336" s="19"/>
      <c r="H336" s="19"/>
      <c r="I336" s="19"/>
      <c r="J336" s="19"/>
      <c r="K336" s="19"/>
      <c r="L336" s="19"/>
      <c r="M336" s="19"/>
      <c r="N336" s="19"/>
      <c r="O336" s="19"/>
      <c r="P336" s="19"/>
      <c r="Q336" s="19"/>
      <c r="R336" s="19"/>
      <c r="S336" s="19"/>
      <c r="T336" s="19"/>
      <c r="U336" s="19"/>
      <c r="V336" s="19"/>
      <c r="W336" s="19"/>
    </row>
    <row r="337" spans="2:23" x14ac:dyDescent="0.25">
      <c r="B337" s="19"/>
      <c r="C337" s="250"/>
      <c r="D337" s="250"/>
      <c r="E337" s="19"/>
      <c r="F337" s="19"/>
      <c r="G337" s="19"/>
      <c r="H337" s="19"/>
      <c r="I337" s="19"/>
      <c r="J337" s="19"/>
      <c r="K337" s="19"/>
      <c r="L337" s="19"/>
      <c r="M337" s="19"/>
      <c r="N337" s="19"/>
      <c r="O337" s="19"/>
      <c r="P337" s="19"/>
      <c r="Q337" s="19"/>
      <c r="R337" s="19"/>
      <c r="S337" s="19"/>
      <c r="T337" s="19"/>
      <c r="U337" s="19"/>
      <c r="V337" s="19"/>
      <c r="W337" s="19"/>
    </row>
    <row r="338" spans="2:23" x14ac:dyDescent="0.25">
      <c r="B338" s="19"/>
      <c r="C338" s="250"/>
      <c r="D338" s="250"/>
      <c r="E338" s="19"/>
      <c r="F338" s="19"/>
      <c r="G338" s="19"/>
      <c r="H338" s="19"/>
      <c r="I338" s="19"/>
      <c r="J338" s="19"/>
      <c r="K338" s="19"/>
      <c r="L338" s="19"/>
      <c r="M338" s="19"/>
      <c r="N338" s="19"/>
      <c r="O338" s="19"/>
      <c r="P338" s="19"/>
      <c r="Q338" s="19"/>
      <c r="R338" s="19"/>
      <c r="S338" s="19"/>
      <c r="T338" s="19"/>
      <c r="U338" s="19"/>
      <c r="V338" s="19"/>
      <c r="W338" s="19"/>
    </row>
    <row r="339" spans="2:23" x14ac:dyDescent="0.25">
      <c r="B339" s="19"/>
      <c r="C339" s="250"/>
      <c r="D339" s="250"/>
      <c r="E339" s="19"/>
      <c r="F339" s="19"/>
      <c r="G339" s="19"/>
      <c r="H339" s="19"/>
      <c r="I339" s="19"/>
      <c r="J339" s="19"/>
      <c r="K339" s="19"/>
      <c r="L339" s="19"/>
      <c r="M339" s="19"/>
      <c r="N339" s="19"/>
      <c r="O339" s="19"/>
      <c r="P339" s="19"/>
      <c r="Q339" s="19"/>
      <c r="R339" s="19"/>
      <c r="S339" s="19"/>
      <c r="T339" s="19"/>
      <c r="U339" s="19"/>
      <c r="V339" s="19"/>
      <c r="W339" s="19"/>
    </row>
    <row r="340" spans="2:23" x14ac:dyDescent="0.25">
      <c r="B340" s="19"/>
      <c r="C340" s="250"/>
      <c r="D340" s="250"/>
      <c r="E340" s="19"/>
      <c r="F340" s="19"/>
      <c r="G340" s="19"/>
      <c r="H340" s="19"/>
      <c r="I340" s="19"/>
      <c r="J340" s="19"/>
      <c r="K340" s="19"/>
      <c r="L340" s="19"/>
      <c r="M340" s="19"/>
      <c r="N340" s="19"/>
      <c r="O340" s="19"/>
      <c r="P340" s="19"/>
      <c r="Q340" s="19"/>
      <c r="R340" s="19"/>
      <c r="S340" s="19"/>
      <c r="T340" s="19"/>
      <c r="U340" s="19"/>
      <c r="V340" s="19"/>
      <c r="W340" s="19"/>
    </row>
    <row r="341" spans="2:23" x14ac:dyDescent="0.25">
      <c r="B341" s="19"/>
      <c r="C341" s="250"/>
      <c r="D341" s="250"/>
      <c r="E341" s="19"/>
      <c r="F341" s="19"/>
      <c r="G341" s="19"/>
      <c r="H341" s="19"/>
      <c r="I341" s="19"/>
      <c r="J341" s="19"/>
      <c r="K341" s="19"/>
      <c r="L341" s="19"/>
      <c r="M341" s="19"/>
      <c r="N341" s="19"/>
      <c r="O341" s="19"/>
      <c r="P341" s="19"/>
      <c r="Q341" s="19"/>
      <c r="R341" s="19"/>
      <c r="S341" s="19"/>
      <c r="T341" s="19"/>
      <c r="U341" s="19"/>
      <c r="V341" s="19"/>
      <c r="W341" s="19"/>
    </row>
    <row r="342" spans="2:23" x14ac:dyDescent="0.25">
      <c r="B342" s="19"/>
      <c r="C342" s="250"/>
      <c r="D342" s="250"/>
      <c r="E342" s="19"/>
      <c r="F342" s="19"/>
      <c r="G342" s="19"/>
      <c r="H342" s="19"/>
      <c r="I342" s="19"/>
      <c r="J342" s="19"/>
      <c r="K342" s="19"/>
      <c r="L342" s="19"/>
      <c r="M342" s="19"/>
      <c r="N342" s="19"/>
      <c r="O342" s="19"/>
      <c r="P342" s="19"/>
      <c r="Q342" s="19"/>
      <c r="R342" s="19"/>
      <c r="S342" s="19"/>
      <c r="T342" s="19"/>
      <c r="U342" s="19"/>
      <c r="V342" s="19"/>
      <c r="W342" s="19"/>
    </row>
    <row r="343" spans="2:23" x14ac:dyDescent="0.25">
      <c r="B343" s="19"/>
      <c r="C343" s="250"/>
      <c r="D343" s="250"/>
      <c r="E343" s="19"/>
      <c r="F343" s="19"/>
      <c r="G343" s="19"/>
      <c r="H343" s="19"/>
      <c r="I343" s="19"/>
      <c r="J343" s="19"/>
      <c r="K343" s="19"/>
      <c r="L343" s="19"/>
      <c r="M343" s="19"/>
      <c r="N343" s="19"/>
      <c r="O343" s="19"/>
      <c r="P343" s="19"/>
      <c r="Q343" s="19"/>
      <c r="R343" s="19"/>
      <c r="S343" s="19"/>
      <c r="T343" s="19"/>
      <c r="U343" s="19"/>
      <c r="V343" s="19"/>
      <c r="W343" s="19"/>
    </row>
    <row r="344" spans="2:23" x14ac:dyDescent="0.25">
      <c r="B344" s="19"/>
      <c r="C344" s="250"/>
      <c r="D344" s="250"/>
      <c r="E344" s="19"/>
      <c r="F344" s="19"/>
      <c r="G344" s="19"/>
      <c r="H344" s="19"/>
      <c r="I344" s="19"/>
      <c r="J344" s="19"/>
      <c r="K344" s="19"/>
      <c r="L344" s="19"/>
      <c r="M344" s="19"/>
      <c r="N344" s="19"/>
      <c r="O344" s="19"/>
      <c r="P344" s="19"/>
      <c r="Q344" s="19"/>
      <c r="R344" s="19"/>
      <c r="S344" s="19"/>
      <c r="T344" s="19"/>
      <c r="U344" s="19"/>
      <c r="V344" s="19"/>
      <c r="W344" s="19"/>
    </row>
    <row r="345" spans="2:23" x14ac:dyDescent="0.25">
      <c r="B345" s="19"/>
      <c r="C345" s="250"/>
      <c r="D345" s="250"/>
      <c r="E345" s="19"/>
      <c r="F345" s="19"/>
      <c r="G345" s="19"/>
      <c r="H345" s="19"/>
      <c r="I345" s="19"/>
      <c r="J345" s="19"/>
      <c r="K345" s="19"/>
      <c r="L345" s="19"/>
      <c r="M345" s="19"/>
      <c r="N345" s="19"/>
      <c r="O345" s="19"/>
      <c r="P345" s="19"/>
      <c r="Q345" s="19"/>
      <c r="R345" s="19"/>
      <c r="S345" s="19"/>
      <c r="T345" s="19"/>
      <c r="U345" s="19"/>
      <c r="V345" s="19"/>
      <c r="W345" s="19"/>
    </row>
    <row r="346" spans="2:23" x14ac:dyDescent="0.25">
      <c r="B346" s="19"/>
      <c r="C346" s="250"/>
      <c r="D346" s="250"/>
      <c r="E346" s="19"/>
      <c r="F346" s="19"/>
      <c r="G346" s="19"/>
      <c r="H346" s="19"/>
      <c r="I346" s="19"/>
      <c r="J346" s="19"/>
      <c r="K346" s="19"/>
      <c r="L346" s="19"/>
      <c r="M346" s="19"/>
      <c r="N346" s="19"/>
      <c r="O346" s="19"/>
      <c r="P346" s="19"/>
      <c r="Q346" s="19"/>
      <c r="R346" s="19"/>
      <c r="S346" s="19"/>
      <c r="T346" s="19"/>
      <c r="U346" s="19"/>
      <c r="V346" s="19"/>
      <c r="W346" s="19"/>
    </row>
    <row r="347" spans="2:23" x14ac:dyDescent="0.25">
      <c r="B347" s="19"/>
      <c r="C347" s="250"/>
      <c r="D347" s="250"/>
      <c r="E347" s="19"/>
      <c r="F347" s="19"/>
      <c r="G347" s="19"/>
      <c r="H347" s="19"/>
      <c r="I347" s="19"/>
      <c r="J347" s="19"/>
      <c r="K347" s="19"/>
      <c r="L347" s="19"/>
      <c r="M347" s="19"/>
      <c r="N347" s="19"/>
      <c r="O347" s="19"/>
      <c r="P347" s="19"/>
      <c r="Q347" s="19"/>
      <c r="R347" s="19"/>
      <c r="S347" s="19"/>
      <c r="T347" s="19"/>
      <c r="U347" s="19"/>
      <c r="V347" s="19"/>
      <c r="W347" s="19"/>
    </row>
    <row r="348" spans="2:23" x14ac:dyDescent="0.25">
      <c r="B348" s="19"/>
      <c r="C348" s="250"/>
      <c r="D348" s="250"/>
      <c r="E348" s="19"/>
      <c r="F348" s="19"/>
      <c r="G348" s="19"/>
      <c r="H348" s="19"/>
      <c r="I348" s="19"/>
      <c r="J348" s="19"/>
      <c r="K348" s="19"/>
      <c r="L348" s="19"/>
      <c r="M348" s="19"/>
      <c r="N348" s="19"/>
      <c r="O348" s="19"/>
      <c r="P348" s="19"/>
      <c r="Q348" s="19"/>
      <c r="R348" s="19"/>
      <c r="S348" s="19"/>
      <c r="T348" s="19"/>
      <c r="U348" s="19"/>
      <c r="V348" s="19"/>
      <c r="W348" s="19"/>
    </row>
    <row r="349" spans="2:23" x14ac:dyDescent="0.25">
      <c r="B349" s="19"/>
      <c r="C349" s="250"/>
      <c r="D349" s="250"/>
      <c r="E349" s="19"/>
      <c r="F349" s="19"/>
      <c r="G349" s="19"/>
      <c r="H349" s="19"/>
      <c r="I349" s="19"/>
      <c r="J349" s="19"/>
      <c r="K349" s="19"/>
      <c r="L349" s="19"/>
      <c r="M349" s="19"/>
      <c r="N349" s="19"/>
      <c r="O349" s="19"/>
      <c r="P349" s="19"/>
      <c r="Q349" s="19"/>
      <c r="R349" s="19"/>
      <c r="S349" s="19"/>
      <c r="T349" s="19"/>
      <c r="U349" s="19"/>
      <c r="V349" s="19"/>
      <c r="W349" s="19"/>
    </row>
    <row r="350" spans="2:23" x14ac:dyDescent="0.25">
      <c r="B350" s="19"/>
      <c r="C350" s="250"/>
      <c r="D350" s="250"/>
      <c r="E350" s="19"/>
      <c r="F350" s="19"/>
      <c r="G350" s="19"/>
      <c r="H350" s="19"/>
      <c r="I350" s="19"/>
      <c r="J350" s="19"/>
      <c r="K350" s="19"/>
      <c r="L350" s="19"/>
      <c r="M350" s="19"/>
      <c r="N350" s="19"/>
      <c r="O350" s="19"/>
      <c r="P350" s="19"/>
      <c r="Q350" s="19"/>
      <c r="R350" s="19"/>
      <c r="S350" s="19"/>
      <c r="T350" s="19"/>
      <c r="U350" s="19"/>
      <c r="V350" s="19"/>
      <c r="W350" s="19"/>
    </row>
    <row r="351" spans="2:23" x14ac:dyDescent="0.25">
      <c r="B351" s="19"/>
      <c r="C351" s="250"/>
      <c r="D351" s="250"/>
      <c r="E351" s="19"/>
      <c r="F351" s="19"/>
      <c r="G351" s="19"/>
      <c r="H351" s="19"/>
      <c r="I351" s="19"/>
      <c r="J351" s="19"/>
      <c r="K351" s="19"/>
      <c r="L351" s="19"/>
      <c r="M351" s="19"/>
      <c r="N351" s="19"/>
      <c r="O351" s="19"/>
      <c r="P351" s="19"/>
      <c r="Q351" s="19"/>
      <c r="R351" s="19"/>
      <c r="S351" s="19"/>
      <c r="T351" s="19"/>
      <c r="U351" s="19"/>
      <c r="V351" s="19"/>
      <c r="W351" s="19"/>
    </row>
    <row r="352" spans="2:23" x14ac:dyDescent="0.25">
      <c r="B352" s="19"/>
      <c r="C352" s="250"/>
      <c r="D352" s="250"/>
      <c r="E352" s="19"/>
      <c r="F352" s="19"/>
      <c r="G352" s="19"/>
      <c r="H352" s="19"/>
      <c r="I352" s="19"/>
      <c r="J352" s="19"/>
      <c r="K352" s="19"/>
      <c r="L352" s="19"/>
      <c r="M352" s="19"/>
      <c r="N352" s="19"/>
      <c r="O352" s="19"/>
      <c r="P352" s="19"/>
      <c r="Q352" s="19"/>
      <c r="R352" s="19"/>
      <c r="S352" s="19"/>
      <c r="T352" s="19"/>
      <c r="U352" s="19"/>
      <c r="V352" s="19"/>
      <c r="W352" s="19"/>
    </row>
    <row r="353" spans="2:23" x14ac:dyDescent="0.25">
      <c r="B353" s="19"/>
      <c r="C353" s="250"/>
      <c r="D353" s="250"/>
      <c r="E353" s="19"/>
      <c r="F353" s="19"/>
      <c r="G353" s="19"/>
      <c r="H353" s="19"/>
      <c r="I353" s="19"/>
      <c r="J353" s="19"/>
      <c r="K353" s="19"/>
      <c r="L353" s="19"/>
      <c r="M353" s="19"/>
      <c r="N353" s="19"/>
      <c r="O353" s="19"/>
      <c r="P353" s="19"/>
      <c r="Q353" s="19"/>
      <c r="R353" s="19"/>
      <c r="S353" s="19"/>
      <c r="T353" s="19"/>
      <c r="U353" s="19"/>
      <c r="V353" s="19"/>
      <c r="W353" s="19"/>
    </row>
    <row r="354" spans="2:23" x14ac:dyDescent="0.25">
      <c r="B354" s="19"/>
      <c r="C354" s="250"/>
      <c r="D354" s="250"/>
      <c r="E354" s="19"/>
      <c r="F354" s="19"/>
      <c r="G354" s="19"/>
      <c r="H354" s="19"/>
      <c r="I354" s="19"/>
      <c r="J354" s="19"/>
      <c r="K354" s="19"/>
      <c r="L354" s="19"/>
      <c r="M354" s="19"/>
      <c r="N354" s="19"/>
      <c r="O354" s="19"/>
      <c r="P354" s="19"/>
      <c r="Q354" s="19"/>
      <c r="R354" s="19"/>
      <c r="S354" s="19"/>
      <c r="T354" s="19"/>
      <c r="U354" s="19"/>
      <c r="V354" s="19"/>
      <c r="W354" s="19"/>
    </row>
    <row r="355" spans="2:23" x14ac:dyDescent="0.25">
      <c r="B355" s="19"/>
      <c r="C355" s="250"/>
      <c r="D355" s="250"/>
      <c r="E355" s="19"/>
      <c r="F355" s="19"/>
      <c r="G355" s="19"/>
      <c r="H355" s="19"/>
      <c r="I355" s="19"/>
      <c r="J355" s="19"/>
      <c r="K355" s="19"/>
      <c r="L355" s="19"/>
      <c r="M355" s="19"/>
      <c r="N355" s="19"/>
      <c r="O355" s="19"/>
      <c r="P355" s="19"/>
      <c r="Q355" s="19"/>
      <c r="R355" s="19"/>
      <c r="S355" s="19"/>
      <c r="T355" s="19"/>
      <c r="U355" s="19"/>
      <c r="V355" s="19"/>
      <c r="W355" s="19"/>
    </row>
    <row r="356" spans="2:23" x14ac:dyDescent="0.25">
      <c r="B356" s="19"/>
      <c r="C356" s="250"/>
      <c r="D356" s="250"/>
      <c r="E356" s="19"/>
      <c r="F356" s="19"/>
      <c r="G356" s="19"/>
      <c r="H356" s="19"/>
      <c r="I356" s="19"/>
      <c r="J356" s="19"/>
      <c r="K356" s="19"/>
      <c r="L356" s="19"/>
      <c r="M356" s="19"/>
      <c r="N356" s="19"/>
      <c r="O356" s="19"/>
      <c r="P356" s="19"/>
      <c r="Q356" s="19"/>
      <c r="R356" s="19"/>
      <c r="S356" s="19"/>
      <c r="T356" s="19"/>
      <c r="U356" s="19"/>
      <c r="V356" s="19"/>
      <c r="W356" s="19"/>
    </row>
    <row r="357" spans="2:23" x14ac:dyDescent="0.25">
      <c r="B357" s="19"/>
      <c r="C357" s="250"/>
      <c r="D357" s="250"/>
      <c r="E357" s="19"/>
      <c r="F357" s="19"/>
      <c r="G357" s="19"/>
      <c r="H357" s="19"/>
      <c r="I357" s="19"/>
      <c r="J357" s="19"/>
      <c r="K357" s="19"/>
      <c r="L357" s="19"/>
      <c r="M357" s="19"/>
      <c r="N357" s="19"/>
      <c r="O357" s="19"/>
      <c r="P357" s="19"/>
      <c r="Q357" s="19"/>
      <c r="R357" s="19"/>
      <c r="S357" s="19"/>
      <c r="T357" s="19"/>
      <c r="U357" s="19"/>
      <c r="V357" s="19"/>
      <c r="W357" s="19"/>
    </row>
    <row r="358" spans="2:23" x14ac:dyDescent="0.25">
      <c r="B358" s="19"/>
      <c r="C358" s="250"/>
      <c r="D358" s="250"/>
      <c r="E358" s="19"/>
      <c r="F358" s="19"/>
      <c r="G358" s="19"/>
      <c r="H358" s="19"/>
      <c r="I358" s="19"/>
      <c r="J358" s="19"/>
      <c r="K358" s="19"/>
      <c r="L358" s="19"/>
      <c r="M358" s="19"/>
      <c r="N358" s="19"/>
      <c r="O358" s="19"/>
      <c r="P358" s="19"/>
      <c r="Q358" s="19"/>
      <c r="R358" s="19"/>
      <c r="S358" s="19"/>
      <c r="T358" s="19"/>
      <c r="U358" s="19"/>
      <c r="V358" s="19"/>
      <c r="W358" s="19"/>
    </row>
    <row r="359" spans="2:23" x14ac:dyDescent="0.25">
      <c r="B359" s="19"/>
      <c r="C359" s="250"/>
      <c r="D359" s="250"/>
      <c r="E359" s="19"/>
      <c r="F359" s="19"/>
      <c r="G359" s="19"/>
      <c r="H359" s="19"/>
      <c r="I359" s="19"/>
      <c r="J359" s="19"/>
      <c r="K359" s="19"/>
      <c r="L359" s="19"/>
      <c r="M359" s="19"/>
      <c r="N359" s="19"/>
      <c r="O359" s="19"/>
      <c r="P359" s="19"/>
      <c r="Q359" s="19"/>
      <c r="R359" s="19"/>
      <c r="S359" s="19"/>
      <c r="T359" s="19"/>
      <c r="U359" s="19"/>
      <c r="V359" s="19"/>
      <c r="W359" s="19"/>
    </row>
    <row r="360" spans="2:23" x14ac:dyDescent="0.25">
      <c r="B360" s="19"/>
      <c r="C360" s="250"/>
      <c r="D360" s="250"/>
      <c r="E360" s="19"/>
      <c r="F360" s="19"/>
      <c r="G360" s="19"/>
      <c r="H360" s="19"/>
      <c r="I360" s="19"/>
      <c r="J360" s="19"/>
      <c r="K360" s="19"/>
      <c r="L360" s="19"/>
      <c r="M360" s="19"/>
      <c r="N360" s="19"/>
      <c r="O360" s="19"/>
      <c r="P360" s="19"/>
      <c r="Q360" s="19"/>
      <c r="R360" s="19"/>
      <c r="S360" s="19"/>
      <c r="T360" s="19"/>
      <c r="U360" s="19"/>
      <c r="V360" s="19"/>
      <c r="W360" s="19"/>
    </row>
    <row r="361" spans="2:23" x14ac:dyDescent="0.25">
      <c r="B361" s="19"/>
      <c r="C361" s="250"/>
      <c r="D361" s="250"/>
      <c r="E361" s="19"/>
      <c r="F361" s="19"/>
      <c r="G361" s="19"/>
      <c r="H361" s="19"/>
      <c r="I361" s="19"/>
      <c r="J361" s="19"/>
      <c r="K361" s="19"/>
      <c r="L361" s="19"/>
      <c r="M361" s="19"/>
      <c r="N361" s="19"/>
      <c r="O361" s="19"/>
      <c r="P361" s="19"/>
      <c r="Q361" s="19"/>
      <c r="R361" s="19"/>
      <c r="S361" s="19"/>
      <c r="T361" s="19"/>
      <c r="U361" s="19"/>
      <c r="V361" s="19"/>
      <c r="W361" s="19"/>
    </row>
    <row r="362" spans="2:23" x14ac:dyDescent="0.25">
      <c r="B362" s="19"/>
      <c r="C362" s="250"/>
      <c r="D362" s="250"/>
      <c r="E362" s="19"/>
      <c r="F362" s="19"/>
      <c r="G362" s="19"/>
      <c r="H362" s="19"/>
      <c r="I362" s="19"/>
      <c r="J362" s="19"/>
      <c r="K362" s="19"/>
      <c r="L362" s="19"/>
      <c r="M362" s="19"/>
      <c r="N362" s="19"/>
      <c r="O362" s="19"/>
      <c r="P362" s="19"/>
      <c r="Q362" s="19"/>
      <c r="R362" s="19"/>
      <c r="S362" s="19"/>
      <c r="T362" s="19"/>
      <c r="U362" s="19"/>
      <c r="V362" s="19"/>
      <c r="W362" s="19"/>
    </row>
    <row r="363" spans="2:23" x14ac:dyDescent="0.25">
      <c r="B363" s="19"/>
      <c r="C363" s="250"/>
      <c r="D363" s="250"/>
      <c r="E363" s="19"/>
      <c r="F363" s="19"/>
      <c r="G363" s="19"/>
      <c r="H363" s="19"/>
      <c r="I363" s="19"/>
      <c r="J363" s="19"/>
      <c r="K363" s="19"/>
      <c r="L363" s="19"/>
      <c r="M363" s="19"/>
      <c r="N363" s="19"/>
      <c r="O363" s="19"/>
      <c r="P363" s="19"/>
      <c r="Q363" s="19"/>
      <c r="R363" s="19"/>
      <c r="S363" s="19"/>
      <c r="T363" s="19"/>
      <c r="U363" s="19"/>
      <c r="V363" s="19"/>
      <c r="W363" s="19"/>
    </row>
    <row r="364" spans="2:23" x14ac:dyDescent="0.25">
      <c r="B364" s="19"/>
      <c r="C364" s="250"/>
      <c r="D364" s="250"/>
      <c r="E364" s="19"/>
      <c r="F364" s="19"/>
      <c r="G364" s="19"/>
      <c r="H364" s="19"/>
      <c r="I364" s="19"/>
      <c r="J364" s="19"/>
      <c r="K364" s="19"/>
      <c r="L364" s="19"/>
      <c r="M364" s="19"/>
      <c r="N364" s="19"/>
      <c r="O364" s="19"/>
      <c r="P364" s="19"/>
      <c r="Q364" s="19"/>
      <c r="R364" s="19"/>
      <c r="S364" s="19"/>
      <c r="T364" s="19"/>
      <c r="U364" s="19"/>
      <c r="V364" s="19"/>
      <c r="W364" s="19"/>
    </row>
    <row r="365" spans="2:23" x14ac:dyDescent="0.25">
      <c r="B365" s="19"/>
      <c r="C365" s="250"/>
      <c r="D365" s="250"/>
      <c r="E365" s="19"/>
      <c r="F365" s="19"/>
      <c r="G365" s="19"/>
      <c r="H365" s="19"/>
      <c r="I365" s="19"/>
      <c r="J365" s="19"/>
      <c r="K365" s="19"/>
      <c r="L365" s="19"/>
      <c r="M365" s="19"/>
      <c r="N365" s="19"/>
      <c r="O365" s="19"/>
      <c r="P365" s="19"/>
      <c r="Q365" s="19"/>
      <c r="R365" s="19"/>
      <c r="S365" s="19"/>
      <c r="T365" s="19"/>
      <c r="U365" s="19"/>
      <c r="V365" s="19"/>
      <c r="W365" s="19"/>
    </row>
    <row r="366" spans="2:23" x14ac:dyDescent="0.25">
      <c r="B366" s="19"/>
      <c r="C366" s="250"/>
      <c r="D366" s="250"/>
      <c r="E366" s="19"/>
      <c r="F366" s="19"/>
      <c r="G366" s="19"/>
      <c r="H366" s="19"/>
      <c r="I366" s="19"/>
      <c r="J366" s="19"/>
      <c r="K366" s="19"/>
      <c r="L366" s="19"/>
      <c r="M366" s="19"/>
      <c r="N366" s="19"/>
      <c r="O366" s="19"/>
      <c r="P366" s="19"/>
      <c r="Q366" s="19"/>
      <c r="R366" s="19"/>
      <c r="S366" s="19"/>
      <c r="T366" s="19"/>
      <c r="U366" s="19"/>
      <c r="V366" s="19"/>
      <c r="W366" s="19"/>
    </row>
    <row r="367" spans="2:23" x14ac:dyDescent="0.25">
      <c r="B367" s="19"/>
      <c r="C367" s="250"/>
      <c r="D367" s="250"/>
      <c r="E367" s="19"/>
      <c r="F367" s="19"/>
      <c r="G367" s="19"/>
      <c r="H367" s="19"/>
      <c r="I367" s="19"/>
      <c r="J367" s="19"/>
      <c r="K367" s="19"/>
      <c r="L367" s="19"/>
      <c r="M367" s="19"/>
      <c r="N367" s="19"/>
      <c r="O367" s="19"/>
      <c r="P367" s="19"/>
      <c r="Q367" s="19"/>
      <c r="R367" s="19"/>
      <c r="S367" s="19"/>
      <c r="T367" s="19"/>
      <c r="U367" s="19"/>
      <c r="V367" s="19"/>
      <c r="W367" s="19"/>
    </row>
    <row r="368" spans="2:23" x14ac:dyDescent="0.25">
      <c r="B368" s="19"/>
      <c r="C368" s="250"/>
      <c r="D368" s="250"/>
      <c r="E368" s="19"/>
      <c r="F368" s="19"/>
      <c r="G368" s="19"/>
      <c r="H368" s="19"/>
      <c r="I368" s="19"/>
      <c r="J368" s="19"/>
      <c r="K368" s="19"/>
      <c r="L368" s="19"/>
      <c r="M368" s="19"/>
      <c r="N368" s="19"/>
      <c r="O368" s="19"/>
      <c r="P368" s="19"/>
      <c r="Q368" s="19"/>
      <c r="R368" s="19"/>
      <c r="S368" s="19"/>
      <c r="T368" s="19"/>
      <c r="U368" s="19"/>
      <c r="V368" s="19"/>
      <c r="W368" s="19"/>
    </row>
    <row r="369" spans="2:23" x14ac:dyDescent="0.25">
      <c r="B369" s="19"/>
      <c r="C369" s="250"/>
      <c r="D369" s="250"/>
      <c r="E369" s="19"/>
      <c r="F369" s="19"/>
      <c r="G369" s="19"/>
      <c r="H369" s="19"/>
      <c r="I369" s="19"/>
      <c r="J369" s="19"/>
      <c r="K369" s="19"/>
      <c r="L369" s="19"/>
      <c r="M369" s="19"/>
      <c r="N369" s="19"/>
      <c r="O369" s="19"/>
      <c r="P369" s="19"/>
      <c r="Q369" s="19"/>
      <c r="R369" s="19"/>
      <c r="S369" s="19"/>
      <c r="T369" s="19"/>
      <c r="U369" s="19"/>
      <c r="V369" s="19"/>
      <c r="W369" s="19"/>
    </row>
    <row r="370" spans="2:23" x14ac:dyDescent="0.25">
      <c r="B370" s="19"/>
      <c r="C370" s="250"/>
      <c r="D370" s="250"/>
      <c r="E370" s="19"/>
      <c r="F370" s="19"/>
      <c r="G370" s="19"/>
      <c r="H370" s="19"/>
      <c r="I370" s="19"/>
      <c r="J370" s="19"/>
      <c r="K370" s="19"/>
      <c r="L370" s="19"/>
      <c r="M370" s="19"/>
      <c r="N370" s="19"/>
      <c r="O370" s="19"/>
      <c r="P370" s="19"/>
      <c r="Q370" s="19"/>
      <c r="R370" s="19"/>
      <c r="S370" s="19"/>
      <c r="T370" s="19"/>
      <c r="U370" s="19"/>
      <c r="V370" s="19"/>
      <c r="W370" s="19"/>
    </row>
    <row r="371" spans="2:23" x14ac:dyDescent="0.25">
      <c r="B371" s="19"/>
      <c r="C371" s="250"/>
      <c r="D371" s="250"/>
      <c r="E371" s="19"/>
      <c r="F371" s="19"/>
      <c r="G371" s="19"/>
      <c r="H371" s="19"/>
      <c r="I371" s="19"/>
      <c r="J371" s="19"/>
      <c r="K371" s="19"/>
      <c r="L371" s="19"/>
      <c r="M371" s="19"/>
      <c r="N371" s="19"/>
      <c r="O371" s="19"/>
      <c r="P371" s="19"/>
      <c r="Q371" s="19"/>
      <c r="R371" s="19"/>
      <c r="S371" s="19"/>
      <c r="T371" s="19"/>
      <c r="U371" s="19"/>
      <c r="V371" s="19"/>
      <c r="W371" s="19"/>
    </row>
    <row r="372" spans="2:23" x14ac:dyDescent="0.25">
      <c r="B372" s="19"/>
      <c r="C372" s="250"/>
      <c r="D372" s="250"/>
      <c r="E372" s="19"/>
      <c r="F372" s="19"/>
      <c r="G372" s="19"/>
      <c r="H372" s="19"/>
      <c r="I372" s="19"/>
      <c r="J372" s="19"/>
      <c r="K372" s="19"/>
      <c r="L372" s="19"/>
      <c r="M372" s="19"/>
      <c r="N372" s="19"/>
      <c r="O372" s="19"/>
      <c r="P372" s="19"/>
      <c r="Q372" s="19"/>
      <c r="R372" s="19"/>
      <c r="S372" s="19"/>
      <c r="T372" s="19"/>
      <c r="U372" s="19"/>
      <c r="V372" s="19"/>
      <c r="W372" s="19"/>
    </row>
    <row r="373" spans="2:23" x14ac:dyDescent="0.25">
      <c r="B373" s="19"/>
      <c r="C373" s="250"/>
      <c r="D373" s="250"/>
      <c r="E373" s="19"/>
      <c r="F373" s="19"/>
      <c r="G373" s="19"/>
      <c r="H373" s="19"/>
      <c r="I373" s="19"/>
      <c r="J373" s="19"/>
      <c r="K373" s="19"/>
      <c r="L373" s="19"/>
      <c r="M373" s="19"/>
      <c r="N373" s="19"/>
      <c r="O373" s="19"/>
      <c r="P373" s="19"/>
      <c r="Q373" s="19"/>
      <c r="R373" s="19"/>
      <c r="S373" s="19"/>
      <c r="T373" s="19"/>
      <c r="U373" s="19"/>
      <c r="V373" s="19"/>
      <c r="W373" s="19"/>
    </row>
    <row r="374" spans="2:23" x14ac:dyDescent="0.25">
      <c r="B374" s="19"/>
      <c r="C374" s="250"/>
      <c r="D374" s="250"/>
      <c r="E374" s="19"/>
      <c r="F374" s="19"/>
      <c r="G374" s="19"/>
      <c r="H374" s="19"/>
      <c r="I374" s="19"/>
      <c r="J374" s="19"/>
      <c r="K374" s="19"/>
      <c r="L374" s="19"/>
      <c r="M374" s="19"/>
      <c r="N374" s="19"/>
      <c r="O374" s="19"/>
      <c r="P374" s="19"/>
      <c r="Q374" s="19"/>
      <c r="R374" s="19"/>
      <c r="S374" s="19"/>
      <c r="T374" s="19"/>
      <c r="U374" s="19"/>
      <c r="V374" s="19"/>
      <c r="W374" s="19"/>
    </row>
    <row r="375" spans="2:23" x14ac:dyDescent="0.25">
      <c r="B375" s="19"/>
      <c r="C375" s="250"/>
      <c r="D375" s="250"/>
      <c r="E375" s="19"/>
      <c r="F375" s="19"/>
      <c r="G375" s="19"/>
      <c r="H375" s="19"/>
      <c r="I375" s="19"/>
      <c r="J375" s="19"/>
      <c r="K375" s="19"/>
      <c r="L375" s="19"/>
      <c r="M375" s="19"/>
      <c r="N375" s="19"/>
      <c r="O375" s="19"/>
      <c r="P375" s="19"/>
      <c r="Q375" s="19"/>
      <c r="R375" s="19"/>
      <c r="S375" s="19"/>
      <c r="T375" s="19"/>
      <c r="U375" s="19"/>
      <c r="V375" s="19"/>
      <c r="W375" s="19"/>
    </row>
    <row r="376" spans="2:23" x14ac:dyDescent="0.25">
      <c r="B376" s="19"/>
      <c r="C376" s="250"/>
      <c r="D376" s="250"/>
      <c r="E376" s="19"/>
      <c r="F376" s="19"/>
      <c r="G376" s="19"/>
      <c r="H376" s="19"/>
      <c r="I376" s="19"/>
      <c r="J376" s="19"/>
      <c r="K376" s="19"/>
      <c r="L376" s="19"/>
      <c r="M376" s="19"/>
      <c r="N376" s="19"/>
      <c r="O376" s="19"/>
      <c r="P376" s="19"/>
      <c r="Q376" s="19"/>
      <c r="R376" s="19"/>
      <c r="S376" s="19"/>
      <c r="T376" s="19"/>
      <c r="U376" s="19"/>
      <c r="V376" s="19"/>
      <c r="W376" s="19"/>
    </row>
    <row r="377" spans="2:23" x14ac:dyDescent="0.25">
      <c r="B377" s="19"/>
      <c r="C377" s="250"/>
      <c r="D377" s="250"/>
      <c r="E377" s="19"/>
      <c r="F377" s="19"/>
      <c r="G377" s="19"/>
      <c r="H377" s="19"/>
      <c r="I377" s="19"/>
      <c r="J377" s="19"/>
      <c r="K377" s="19"/>
      <c r="L377" s="19"/>
      <c r="M377" s="19"/>
      <c r="N377" s="19"/>
      <c r="O377" s="19"/>
      <c r="P377" s="19"/>
      <c r="Q377" s="19"/>
      <c r="R377" s="19"/>
      <c r="S377" s="19"/>
      <c r="T377" s="19"/>
      <c r="U377" s="19"/>
      <c r="V377" s="19"/>
      <c r="W377" s="19"/>
    </row>
    <row r="378" spans="2:23" x14ac:dyDescent="0.25">
      <c r="B378" s="19"/>
      <c r="C378" s="250"/>
      <c r="D378" s="250"/>
      <c r="E378" s="19"/>
      <c r="F378" s="19"/>
      <c r="G378" s="19"/>
      <c r="H378" s="19"/>
      <c r="I378" s="19"/>
      <c r="J378" s="19"/>
      <c r="K378" s="19"/>
      <c r="L378" s="19"/>
      <c r="M378" s="19"/>
      <c r="N378" s="19"/>
      <c r="O378" s="19"/>
      <c r="P378" s="19"/>
      <c r="Q378" s="19"/>
      <c r="R378" s="19"/>
      <c r="S378" s="19"/>
      <c r="T378" s="19"/>
      <c r="U378" s="19"/>
      <c r="V378" s="19"/>
      <c r="W378" s="19"/>
    </row>
    <row r="379" spans="2:23" x14ac:dyDescent="0.25">
      <c r="N379" s="19"/>
      <c r="O379" s="19"/>
      <c r="P379" s="19"/>
      <c r="Q379" s="19"/>
      <c r="R379" s="19"/>
      <c r="S379" s="19"/>
      <c r="T379" s="19"/>
      <c r="U379" s="19"/>
      <c r="V379" s="19"/>
      <c r="W379" s="19"/>
    </row>
    <row r="380" spans="2:23" x14ac:dyDescent="0.25">
      <c r="N380" s="19"/>
      <c r="O380" s="19"/>
      <c r="P380" s="19"/>
      <c r="Q380" s="19"/>
      <c r="R380" s="19"/>
      <c r="S380" s="19"/>
      <c r="T380" s="19"/>
      <c r="U380" s="19"/>
      <c r="V380" s="19"/>
      <c r="W380" s="19"/>
    </row>
    <row r="381" spans="2:23" x14ac:dyDescent="0.25">
      <c r="N381" s="19"/>
      <c r="O381" s="19"/>
      <c r="P381" s="19"/>
      <c r="Q381" s="19"/>
      <c r="R381" s="19"/>
      <c r="S381" s="19"/>
      <c r="T381" s="19"/>
      <c r="U381" s="19"/>
      <c r="V381" s="19"/>
      <c r="W381" s="19"/>
    </row>
    <row r="382" spans="2:23" x14ac:dyDescent="0.25">
      <c r="N382" s="19"/>
      <c r="O382" s="19"/>
      <c r="P382" s="19"/>
      <c r="Q382" s="19"/>
      <c r="R382" s="19"/>
      <c r="S382" s="19"/>
      <c r="T382" s="19"/>
      <c r="U382" s="19"/>
      <c r="V382" s="19"/>
      <c r="W382" s="19"/>
    </row>
    <row r="383" spans="2:23" x14ac:dyDescent="0.25">
      <c r="N383" s="19"/>
      <c r="O383" s="19"/>
      <c r="P383" s="19"/>
      <c r="Q383" s="19"/>
      <c r="R383" s="19"/>
      <c r="S383" s="19"/>
      <c r="T383" s="19"/>
      <c r="U383" s="19"/>
      <c r="V383" s="19"/>
      <c r="W383" s="19"/>
    </row>
    <row r="384" spans="2:23" x14ac:dyDescent="0.25">
      <c r="N384" s="19"/>
      <c r="O384" s="19"/>
      <c r="P384" s="19"/>
      <c r="Q384" s="19"/>
      <c r="R384" s="19"/>
      <c r="S384" s="19"/>
      <c r="T384" s="19"/>
      <c r="U384" s="19"/>
      <c r="V384" s="19"/>
      <c r="W384" s="19"/>
    </row>
    <row r="385" spans="14:23" x14ac:dyDescent="0.25">
      <c r="N385" s="19"/>
      <c r="O385" s="19"/>
      <c r="P385" s="19"/>
      <c r="Q385" s="19"/>
      <c r="R385" s="19"/>
      <c r="S385" s="19"/>
      <c r="T385" s="19"/>
      <c r="U385" s="19"/>
      <c r="V385" s="19"/>
      <c r="W385" s="19"/>
    </row>
    <row r="386" spans="14:23" x14ac:dyDescent="0.25">
      <c r="N386" s="19"/>
      <c r="O386" s="19"/>
      <c r="P386" s="19"/>
      <c r="Q386" s="19"/>
      <c r="R386" s="19"/>
      <c r="S386" s="19"/>
      <c r="T386" s="19"/>
      <c r="U386" s="19"/>
      <c r="V386" s="19"/>
      <c r="W386" s="19"/>
    </row>
    <row r="387" spans="14:23" x14ac:dyDescent="0.25">
      <c r="N387" s="19"/>
      <c r="O387" s="19"/>
      <c r="P387" s="19"/>
      <c r="Q387" s="19"/>
      <c r="R387" s="19"/>
      <c r="S387" s="19"/>
      <c r="T387" s="19"/>
      <c r="U387" s="19"/>
      <c r="V387" s="19"/>
      <c r="W387" s="19"/>
    </row>
    <row r="388" spans="14:23" x14ac:dyDescent="0.25">
      <c r="N388" s="19"/>
      <c r="O388" s="19"/>
      <c r="P388" s="19"/>
      <c r="Q388" s="19"/>
      <c r="R388" s="19"/>
      <c r="S388" s="19"/>
      <c r="T388" s="19"/>
      <c r="U388" s="19"/>
      <c r="V388" s="19"/>
      <c r="W388" s="19"/>
    </row>
    <row r="389" spans="14:23" x14ac:dyDescent="0.25">
      <c r="N389" s="19"/>
      <c r="O389" s="19"/>
      <c r="P389" s="19"/>
      <c r="Q389" s="19"/>
      <c r="R389" s="19"/>
      <c r="S389" s="19"/>
      <c r="T389" s="19"/>
      <c r="U389" s="19"/>
      <c r="V389" s="19"/>
      <c r="W389" s="19"/>
    </row>
    <row r="390" spans="14:23" x14ac:dyDescent="0.25">
      <c r="N390" s="19"/>
      <c r="O390" s="19"/>
      <c r="P390" s="19"/>
      <c r="Q390" s="19"/>
      <c r="R390" s="19"/>
      <c r="S390" s="19"/>
      <c r="T390" s="19"/>
      <c r="U390" s="19"/>
      <c r="V390" s="19"/>
      <c r="W390" s="19"/>
    </row>
    <row r="391" spans="14:23" x14ac:dyDescent="0.25">
      <c r="N391" s="19"/>
      <c r="O391" s="19"/>
      <c r="P391" s="19"/>
      <c r="Q391" s="19"/>
      <c r="R391" s="19"/>
      <c r="S391" s="19"/>
      <c r="T391" s="19"/>
      <c r="U391" s="19"/>
      <c r="V391" s="19"/>
      <c r="W391" s="19"/>
    </row>
    <row r="392" spans="14:23" x14ac:dyDescent="0.25">
      <c r="N392" s="19"/>
      <c r="O392" s="19"/>
      <c r="P392" s="19"/>
      <c r="Q392" s="19"/>
      <c r="R392" s="19"/>
      <c r="S392" s="19"/>
      <c r="T392" s="19"/>
      <c r="U392" s="19"/>
      <c r="V392" s="19"/>
      <c r="W392" s="19"/>
    </row>
    <row r="393" spans="14:23" x14ac:dyDescent="0.25">
      <c r="N393" s="19"/>
      <c r="O393" s="19"/>
      <c r="P393" s="19"/>
      <c r="Q393" s="19"/>
      <c r="R393" s="19"/>
      <c r="S393" s="19"/>
      <c r="T393" s="19"/>
      <c r="U393" s="19"/>
      <c r="V393" s="19"/>
      <c r="W393" s="19"/>
    </row>
    <row r="394" spans="14:23" x14ac:dyDescent="0.25">
      <c r="N394" s="19"/>
      <c r="O394" s="19"/>
      <c r="P394" s="19"/>
      <c r="Q394" s="19"/>
      <c r="R394" s="19"/>
      <c r="S394" s="19"/>
      <c r="T394" s="19"/>
      <c r="U394" s="19"/>
      <c r="V394" s="19"/>
      <c r="W394" s="19"/>
    </row>
    <row r="395" spans="14:23" x14ac:dyDescent="0.25">
      <c r="N395" s="19"/>
      <c r="O395" s="19"/>
      <c r="P395" s="19"/>
      <c r="Q395" s="19"/>
      <c r="R395" s="19"/>
      <c r="S395" s="19"/>
      <c r="T395" s="19"/>
      <c r="U395" s="19"/>
      <c r="V395" s="19"/>
      <c r="W395" s="19"/>
    </row>
    <row r="396" spans="14:23" x14ac:dyDescent="0.25">
      <c r="N396" s="19"/>
      <c r="O396" s="19"/>
      <c r="P396" s="19"/>
      <c r="Q396" s="19"/>
      <c r="R396" s="19"/>
      <c r="S396" s="19"/>
      <c r="T396" s="19"/>
      <c r="U396" s="19"/>
      <c r="V396" s="19"/>
      <c r="W396" s="19"/>
    </row>
    <row r="397" spans="14:23" x14ac:dyDescent="0.25">
      <c r="N397" s="19"/>
      <c r="O397" s="19"/>
      <c r="P397" s="19"/>
      <c r="Q397" s="19"/>
      <c r="R397" s="19"/>
      <c r="S397" s="19"/>
      <c r="T397" s="19"/>
      <c r="U397" s="19"/>
      <c r="V397" s="19"/>
      <c r="W397" s="19"/>
    </row>
    <row r="398" spans="14:23" x14ac:dyDescent="0.25">
      <c r="N398" s="19"/>
      <c r="O398" s="19"/>
      <c r="P398" s="19"/>
      <c r="Q398" s="19"/>
      <c r="R398" s="19"/>
      <c r="S398" s="19"/>
      <c r="T398" s="19"/>
      <c r="U398" s="19"/>
      <c r="V398" s="19"/>
      <c r="W398" s="19"/>
    </row>
    <row r="399" spans="14:23" x14ac:dyDescent="0.25">
      <c r="N399" s="19"/>
      <c r="O399" s="19"/>
      <c r="P399" s="19"/>
      <c r="Q399" s="19"/>
      <c r="R399" s="19"/>
      <c r="S399" s="19"/>
      <c r="T399" s="19"/>
      <c r="U399" s="19"/>
      <c r="V399" s="19"/>
      <c r="W399" s="19"/>
    </row>
    <row r="400" spans="14:23" x14ac:dyDescent="0.25">
      <c r="N400" s="19"/>
      <c r="O400" s="19"/>
      <c r="P400" s="19"/>
      <c r="Q400" s="19"/>
      <c r="R400" s="19"/>
      <c r="S400" s="19"/>
      <c r="T400" s="19"/>
      <c r="U400" s="19"/>
      <c r="V400" s="19"/>
      <c r="W400" s="19"/>
    </row>
    <row r="401" spans="14:23" x14ac:dyDescent="0.25">
      <c r="N401" s="19"/>
      <c r="O401" s="19"/>
      <c r="P401" s="19"/>
      <c r="Q401" s="19"/>
      <c r="R401" s="19"/>
      <c r="S401" s="19"/>
      <c r="T401" s="19"/>
      <c r="U401" s="19"/>
      <c r="V401" s="19"/>
      <c r="W401" s="19"/>
    </row>
    <row r="402" spans="14:23" x14ac:dyDescent="0.25">
      <c r="N402" s="19"/>
      <c r="O402" s="19"/>
      <c r="P402" s="19"/>
      <c r="Q402" s="19"/>
      <c r="R402" s="19"/>
      <c r="S402" s="19"/>
      <c r="T402" s="19"/>
      <c r="U402" s="19"/>
      <c r="V402" s="19"/>
      <c r="W402" s="19"/>
    </row>
    <row r="403" spans="14:23" x14ac:dyDescent="0.25">
      <c r="N403" s="19"/>
      <c r="O403" s="19"/>
      <c r="P403" s="19"/>
      <c r="Q403" s="19"/>
      <c r="R403" s="19"/>
      <c r="S403" s="19"/>
      <c r="T403" s="19"/>
      <c r="U403" s="19"/>
      <c r="V403" s="19"/>
      <c r="W403" s="19"/>
    </row>
    <row r="404" spans="14:23" x14ac:dyDescent="0.25">
      <c r="N404" s="19"/>
      <c r="O404" s="19"/>
      <c r="P404" s="19"/>
      <c r="Q404" s="19"/>
      <c r="R404" s="19"/>
      <c r="S404" s="19"/>
      <c r="T404" s="19"/>
      <c r="U404" s="19"/>
      <c r="V404" s="19"/>
      <c r="W404" s="19"/>
    </row>
    <row r="405" spans="14:23" x14ac:dyDescent="0.25">
      <c r="N405" s="19"/>
      <c r="O405" s="19"/>
      <c r="P405" s="19"/>
      <c r="Q405" s="19"/>
      <c r="R405" s="19"/>
      <c r="S405" s="19"/>
      <c r="T405" s="19"/>
      <c r="U405" s="19"/>
      <c r="V405" s="19"/>
      <c r="W405" s="19"/>
    </row>
    <row r="406" spans="14:23" x14ac:dyDescent="0.25">
      <c r="N406" s="19"/>
      <c r="O406" s="19"/>
      <c r="P406" s="19"/>
      <c r="Q406" s="19"/>
      <c r="R406" s="19"/>
      <c r="S406" s="19"/>
      <c r="T406" s="19"/>
      <c r="U406" s="19"/>
      <c r="V406" s="19"/>
      <c r="W406" s="19"/>
    </row>
    <row r="407" spans="14:23" x14ac:dyDescent="0.25">
      <c r="N407" s="19"/>
      <c r="O407" s="19"/>
      <c r="P407" s="19"/>
      <c r="Q407" s="19"/>
      <c r="R407" s="19"/>
      <c r="S407" s="19"/>
      <c r="T407" s="19"/>
      <c r="U407" s="19"/>
      <c r="V407" s="19"/>
      <c r="W407" s="19"/>
    </row>
    <row r="408" spans="14:23" x14ac:dyDescent="0.25">
      <c r="N408" s="19"/>
      <c r="O408" s="19"/>
      <c r="P408" s="19"/>
      <c r="Q408" s="19"/>
      <c r="R408" s="19"/>
      <c r="S408" s="19"/>
      <c r="T408" s="19"/>
      <c r="U408" s="19"/>
      <c r="V408" s="19"/>
      <c r="W408" s="19"/>
    </row>
    <row r="409" spans="14:23" x14ac:dyDescent="0.25">
      <c r="N409" s="19"/>
      <c r="O409" s="19"/>
      <c r="P409" s="19"/>
      <c r="Q409" s="19"/>
      <c r="R409" s="19"/>
      <c r="S409" s="19"/>
      <c r="T409" s="19"/>
      <c r="U409" s="19"/>
      <c r="V409" s="19"/>
      <c r="W409" s="19"/>
    </row>
    <row r="410" spans="14:23" x14ac:dyDescent="0.25">
      <c r="N410" s="19"/>
      <c r="O410" s="19"/>
      <c r="P410" s="19"/>
      <c r="Q410" s="19"/>
      <c r="R410" s="19"/>
      <c r="S410" s="19"/>
      <c r="T410" s="19"/>
      <c r="U410" s="19"/>
      <c r="V410" s="19"/>
      <c r="W410" s="19"/>
    </row>
    <row r="411" spans="14:23" x14ac:dyDescent="0.25">
      <c r="N411" s="19"/>
      <c r="O411" s="19"/>
      <c r="P411" s="19"/>
      <c r="Q411" s="19"/>
      <c r="R411" s="19"/>
      <c r="S411" s="19"/>
      <c r="T411" s="19"/>
      <c r="U411" s="19"/>
      <c r="V411" s="19"/>
      <c r="W411" s="19"/>
    </row>
    <row r="412" spans="14:23" x14ac:dyDescent="0.25">
      <c r="N412" s="19"/>
      <c r="O412" s="19"/>
      <c r="P412" s="19"/>
      <c r="Q412" s="19"/>
      <c r="R412" s="19"/>
      <c r="S412" s="19"/>
      <c r="T412" s="19"/>
      <c r="U412" s="19"/>
      <c r="V412" s="19"/>
      <c r="W412" s="19"/>
    </row>
    <row r="413" spans="14:23" x14ac:dyDescent="0.25">
      <c r="N413" s="19"/>
      <c r="O413" s="19"/>
      <c r="P413" s="19"/>
      <c r="Q413" s="19"/>
      <c r="R413" s="19"/>
      <c r="S413" s="19"/>
      <c r="T413" s="19"/>
      <c r="U413" s="19"/>
      <c r="V413" s="19"/>
      <c r="W413" s="19"/>
    </row>
    <row r="414" spans="14:23" x14ac:dyDescent="0.25">
      <c r="N414" s="19"/>
      <c r="O414" s="19"/>
      <c r="P414" s="19"/>
      <c r="Q414" s="19"/>
      <c r="R414" s="19"/>
      <c r="S414" s="19"/>
      <c r="T414" s="19"/>
      <c r="U414" s="19"/>
      <c r="V414" s="19"/>
      <c r="W414" s="19"/>
    </row>
    <row r="415" spans="14:23" x14ac:dyDescent="0.25">
      <c r="N415" s="19"/>
      <c r="O415" s="19"/>
      <c r="P415" s="19"/>
      <c r="Q415" s="19"/>
      <c r="R415" s="19"/>
      <c r="S415" s="19"/>
      <c r="T415" s="19"/>
      <c r="U415" s="19"/>
      <c r="V415" s="19"/>
      <c r="W415" s="19"/>
    </row>
    <row r="416" spans="14:23" x14ac:dyDescent="0.25">
      <c r="N416" s="19"/>
      <c r="O416" s="19"/>
      <c r="P416" s="19"/>
      <c r="Q416" s="19"/>
      <c r="R416" s="19"/>
      <c r="S416" s="19"/>
      <c r="T416" s="19"/>
      <c r="U416" s="19"/>
      <c r="V416" s="19"/>
      <c r="W416" s="19"/>
    </row>
    <row r="417" spans="14:23" x14ac:dyDescent="0.25">
      <c r="N417" s="19"/>
      <c r="O417" s="19"/>
      <c r="P417" s="19"/>
      <c r="Q417" s="19"/>
      <c r="R417" s="19"/>
      <c r="S417" s="19"/>
      <c r="T417" s="19"/>
      <c r="U417" s="19"/>
      <c r="V417" s="19"/>
      <c r="W417" s="19"/>
    </row>
    <row r="418" spans="14:23" x14ac:dyDescent="0.25">
      <c r="N418" s="19"/>
      <c r="O418" s="19"/>
      <c r="P418" s="19"/>
      <c r="Q418" s="19"/>
      <c r="R418" s="19"/>
      <c r="S418" s="19"/>
      <c r="T418" s="19"/>
      <c r="U418" s="19"/>
      <c r="V418" s="19"/>
      <c r="W418" s="19"/>
    </row>
    <row r="419" spans="14:23" x14ac:dyDescent="0.25">
      <c r="N419" s="19"/>
      <c r="O419" s="19"/>
      <c r="P419" s="19"/>
      <c r="Q419" s="19"/>
      <c r="R419" s="19"/>
      <c r="S419" s="19"/>
      <c r="T419" s="19"/>
      <c r="U419" s="19"/>
      <c r="V419" s="19"/>
      <c r="W419" s="19"/>
    </row>
    <row r="420" spans="14:23" x14ac:dyDescent="0.25">
      <c r="N420" s="19"/>
      <c r="O420" s="19"/>
      <c r="P420" s="19"/>
      <c r="Q420" s="19"/>
      <c r="R420" s="19"/>
      <c r="S420" s="19"/>
      <c r="T420" s="19"/>
      <c r="U420" s="19"/>
      <c r="V420" s="19"/>
      <c r="W420" s="19"/>
    </row>
    <row r="421" spans="14:23" x14ac:dyDescent="0.25">
      <c r="N421" s="19"/>
      <c r="O421" s="19"/>
      <c r="P421" s="19"/>
      <c r="Q421" s="19"/>
      <c r="R421" s="19"/>
      <c r="S421" s="19"/>
      <c r="T421" s="19"/>
      <c r="U421" s="19"/>
      <c r="V421" s="19"/>
      <c r="W421" s="19"/>
    </row>
    <row r="422" spans="14:23" x14ac:dyDescent="0.25">
      <c r="N422" s="19"/>
      <c r="O422" s="19"/>
      <c r="P422" s="19"/>
      <c r="Q422" s="19"/>
      <c r="R422" s="19"/>
      <c r="S422" s="19"/>
      <c r="T422" s="19"/>
      <c r="U422" s="19"/>
      <c r="V422" s="19"/>
      <c r="W422" s="19"/>
    </row>
    <row r="423" spans="14:23" x14ac:dyDescent="0.25">
      <c r="N423" s="19"/>
      <c r="O423" s="19"/>
      <c r="P423" s="19"/>
      <c r="Q423" s="19"/>
      <c r="R423" s="19"/>
      <c r="S423" s="19"/>
      <c r="T423" s="19"/>
      <c r="U423" s="19"/>
      <c r="V423" s="19"/>
      <c r="W423" s="19"/>
    </row>
    <row r="424" spans="14:23" x14ac:dyDescent="0.25">
      <c r="N424" s="19"/>
      <c r="O424" s="19"/>
      <c r="P424" s="19"/>
      <c r="Q424" s="19"/>
      <c r="R424" s="19"/>
      <c r="S424" s="19"/>
      <c r="T424" s="19"/>
      <c r="U424" s="19"/>
      <c r="V424" s="19"/>
      <c r="W424" s="19"/>
    </row>
    <row r="425" spans="14:23" x14ac:dyDescent="0.25">
      <c r="N425" s="19"/>
      <c r="O425" s="19"/>
      <c r="P425" s="19"/>
      <c r="Q425" s="19"/>
      <c r="R425" s="19"/>
      <c r="S425" s="19"/>
      <c r="T425" s="19"/>
      <c r="U425" s="19"/>
      <c r="V425" s="19"/>
      <c r="W425" s="19"/>
    </row>
    <row r="426" spans="14:23" x14ac:dyDescent="0.25">
      <c r="N426" s="19"/>
      <c r="O426" s="19"/>
      <c r="P426" s="19"/>
      <c r="Q426" s="19"/>
      <c r="R426" s="19"/>
      <c r="S426" s="19"/>
      <c r="T426" s="19"/>
      <c r="U426" s="19"/>
      <c r="V426" s="19"/>
      <c r="W426" s="19"/>
    </row>
    <row r="427" spans="14:23" x14ac:dyDescent="0.25">
      <c r="N427" s="19"/>
      <c r="O427" s="19"/>
      <c r="P427" s="19"/>
      <c r="Q427" s="19"/>
      <c r="R427" s="19"/>
      <c r="S427" s="19"/>
      <c r="T427" s="19"/>
      <c r="U427" s="19"/>
      <c r="V427" s="19"/>
      <c r="W427" s="19"/>
    </row>
    <row r="428" spans="14:23" x14ac:dyDescent="0.25">
      <c r="N428" s="19"/>
      <c r="O428" s="19"/>
      <c r="P428" s="19"/>
      <c r="Q428" s="19"/>
      <c r="R428" s="19"/>
      <c r="S428" s="19"/>
      <c r="T428" s="19"/>
      <c r="U428" s="19"/>
      <c r="V428" s="19"/>
      <c r="W428" s="19"/>
    </row>
    <row r="429" spans="14:23" x14ac:dyDescent="0.25">
      <c r="N429" s="19"/>
      <c r="O429" s="19"/>
      <c r="P429" s="19"/>
      <c r="Q429" s="19"/>
      <c r="R429" s="19"/>
      <c r="S429" s="19"/>
      <c r="T429" s="19"/>
      <c r="U429" s="19"/>
      <c r="V429" s="19"/>
      <c r="W429" s="19"/>
    </row>
    <row r="430" spans="14:23" x14ac:dyDescent="0.25">
      <c r="N430" s="19"/>
      <c r="O430" s="19"/>
      <c r="P430" s="19"/>
      <c r="Q430" s="19"/>
      <c r="R430" s="19"/>
      <c r="S430" s="19"/>
      <c r="T430" s="19"/>
      <c r="U430" s="19"/>
      <c r="V430" s="19"/>
      <c r="W430" s="19"/>
    </row>
    <row r="431" spans="14:23" x14ac:dyDescent="0.25">
      <c r="N431" s="19"/>
      <c r="O431" s="19"/>
      <c r="P431" s="19"/>
      <c r="Q431" s="19"/>
      <c r="R431" s="19"/>
      <c r="S431" s="19"/>
      <c r="T431" s="19"/>
      <c r="U431" s="19"/>
      <c r="V431" s="19"/>
      <c r="W431" s="19"/>
    </row>
    <row r="432" spans="14:23" x14ac:dyDescent="0.25">
      <c r="N432" s="19"/>
      <c r="O432" s="19"/>
      <c r="P432" s="19"/>
      <c r="Q432" s="19"/>
      <c r="R432" s="19"/>
      <c r="S432" s="19"/>
      <c r="T432" s="19"/>
      <c r="U432" s="19"/>
      <c r="V432" s="19"/>
      <c r="W432" s="19"/>
    </row>
    <row r="433" spans="14:23" x14ac:dyDescent="0.25">
      <c r="N433" s="19"/>
      <c r="O433" s="19"/>
      <c r="P433" s="19"/>
      <c r="Q433" s="19"/>
      <c r="R433" s="19"/>
      <c r="S433" s="19"/>
      <c r="T433" s="19"/>
      <c r="U433" s="19"/>
      <c r="V433" s="19"/>
      <c r="W433" s="19"/>
    </row>
    <row r="434" spans="14:23" x14ac:dyDescent="0.25">
      <c r="N434" s="19"/>
      <c r="O434" s="19"/>
      <c r="P434" s="19"/>
      <c r="Q434" s="19"/>
      <c r="R434" s="19"/>
      <c r="S434" s="19"/>
      <c r="T434" s="19"/>
      <c r="U434" s="19"/>
      <c r="V434" s="19"/>
      <c r="W434" s="19"/>
    </row>
    <row r="435" spans="14:23" x14ac:dyDescent="0.25">
      <c r="N435" s="19"/>
      <c r="O435" s="19"/>
      <c r="P435" s="19"/>
      <c r="Q435" s="19"/>
      <c r="R435" s="19"/>
      <c r="S435" s="19"/>
      <c r="T435" s="19"/>
      <c r="U435" s="19"/>
      <c r="V435" s="19"/>
      <c r="W435" s="19"/>
    </row>
    <row r="436" spans="14:23" x14ac:dyDescent="0.25">
      <c r="N436" s="19"/>
      <c r="O436" s="19"/>
      <c r="P436" s="19"/>
      <c r="Q436" s="19"/>
      <c r="R436" s="19"/>
      <c r="S436" s="19"/>
      <c r="T436" s="19"/>
      <c r="U436" s="19"/>
      <c r="V436" s="19"/>
      <c r="W436" s="19"/>
    </row>
    <row r="437" spans="14:23" x14ac:dyDescent="0.25">
      <c r="N437" s="19"/>
      <c r="O437" s="19"/>
      <c r="P437" s="19"/>
      <c r="Q437" s="19"/>
      <c r="R437" s="19"/>
      <c r="S437" s="19"/>
      <c r="T437" s="19"/>
      <c r="U437" s="19"/>
      <c r="V437" s="19"/>
      <c r="W437" s="19"/>
    </row>
    <row r="438" spans="14:23" x14ac:dyDescent="0.25">
      <c r="N438" s="19"/>
      <c r="O438" s="19"/>
      <c r="P438" s="19"/>
      <c r="Q438" s="19"/>
      <c r="R438" s="19"/>
      <c r="S438" s="19"/>
      <c r="T438" s="19"/>
      <c r="U438" s="19"/>
      <c r="V438" s="19"/>
      <c r="W438" s="19"/>
    </row>
    <row r="439" spans="14:23" x14ac:dyDescent="0.25">
      <c r="N439" s="19"/>
      <c r="O439" s="19"/>
      <c r="P439" s="19"/>
      <c r="Q439" s="19"/>
      <c r="R439" s="19"/>
      <c r="S439" s="19"/>
      <c r="T439" s="19"/>
      <c r="U439" s="19"/>
      <c r="V439" s="19"/>
      <c r="W439" s="19"/>
    </row>
    <row r="440" spans="14:23" x14ac:dyDescent="0.25">
      <c r="N440" s="19"/>
      <c r="O440" s="19"/>
      <c r="P440" s="19"/>
      <c r="Q440" s="19"/>
      <c r="R440" s="19"/>
      <c r="S440" s="19"/>
      <c r="T440" s="19"/>
      <c r="U440" s="19"/>
      <c r="V440" s="19"/>
      <c r="W440" s="19"/>
    </row>
    <row r="441" spans="14:23" x14ac:dyDescent="0.25">
      <c r="N441" s="19"/>
      <c r="O441" s="19"/>
      <c r="P441" s="19"/>
      <c r="Q441" s="19"/>
      <c r="R441" s="19"/>
      <c r="S441" s="19"/>
      <c r="T441" s="19"/>
      <c r="U441" s="19"/>
      <c r="V441" s="19"/>
      <c r="W441" s="19"/>
    </row>
    <row r="442" spans="14:23" x14ac:dyDescent="0.25">
      <c r="N442" s="19"/>
      <c r="O442" s="19"/>
      <c r="P442" s="19"/>
      <c r="Q442" s="19"/>
      <c r="R442" s="19"/>
      <c r="S442" s="19"/>
      <c r="T442" s="19"/>
      <c r="U442" s="19"/>
      <c r="V442" s="19"/>
      <c r="W442" s="19"/>
    </row>
    <row r="443" spans="14:23" x14ac:dyDescent="0.25">
      <c r="N443" s="19"/>
      <c r="O443" s="19"/>
      <c r="P443" s="19"/>
      <c r="Q443" s="19"/>
      <c r="R443" s="19"/>
      <c r="S443" s="19"/>
      <c r="T443" s="19"/>
      <c r="U443" s="19"/>
      <c r="V443" s="19"/>
      <c r="W443" s="19"/>
    </row>
    <row r="444" spans="14:23" x14ac:dyDescent="0.25">
      <c r="N444" s="19"/>
      <c r="O444" s="19"/>
      <c r="P444" s="19"/>
      <c r="Q444" s="19"/>
      <c r="R444" s="19"/>
      <c r="S444" s="19"/>
      <c r="T444" s="19"/>
      <c r="U444" s="19"/>
      <c r="V444" s="19"/>
      <c r="W444" s="19"/>
    </row>
    <row r="445" spans="14:23" x14ac:dyDescent="0.25">
      <c r="N445" s="19"/>
      <c r="O445" s="19"/>
      <c r="P445" s="19"/>
      <c r="Q445" s="19"/>
      <c r="R445" s="19"/>
      <c r="S445" s="19"/>
      <c r="T445" s="19"/>
      <c r="U445" s="19"/>
      <c r="V445" s="19"/>
      <c r="W445" s="19"/>
    </row>
    <row r="446" spans="14:23" x14ac:dyDescent="0.25">
      <c r="N446" s="19"/>
      <c r="O446" s="19"/>
      <c r="P446" s="19"/>
      <c r="Q446" s="19"/>
      <c r="R446" s="19"/>
      <c r="S446" s="19"/>
      <c r="T446" s="19"/>
      <c r="U446" s="19"/>
      <c r="V446" s="19"/>
      <c r="W446" s="19"/>
    </row>
    <row r="447" spans="14:23" x14ac:dyDescent="0.25">
      <c r="N447" s="19"/>
      <c r="O447" s="19"/>
      <c r="P447" s="19"/>
      <c r="Q447" s="19"/>
      <c r="R447" s="19"/>
      <c r="S447" s="19"/>
      <c r="T447" s="19"/>
      <c r="U447" s="19"/>
      <c r="V447" s="19"/>
      <c r="W447" s="19"/>
    </row>
    <row r="448" spans="14:23" x14ac:dyDescent="0.25">
      <c r="N448" s="19"/>
      <c r="O448" s="19"/>
      <c r="P448" s="19"/>
      <c r="Q448" s="19"/>
      <c r="R448" s="19"/>
      <c r="S448" s="19"/>
      <c r="T448" s="19"/>
      <c r="U448" s="19"/>
      <c r="V448" s="19"/>
      <c r="W448" s="19"/>
    </row>
    <row r="449" spans="14:23" x14ac:dyDescent="0.25">
      <c r="N449" s="19"/>
      <c r="O449" s="19"/>
      <c r="P449" s="19"/>
      <c r="Q449" s="19"/>
      <c r="R449" s="19"/>
      <c r="S449" s="19"/>
      <c r="T449" s="19"/>
      <c r="U449" s="19"/>
      <c r="V449" s="19"/>
      <c r="W449" s="19"/>
    </row>
    <row r="450" spans="14:23" x14ac:dyDescent="0.25">
      <c r="N450" s="19"/>
      <c r="O450" s="19"/>
      <c r="P450" s="19"/>
      <c r="Q450" s="19"/>
      <c r="R450" s="19"/>
      <c r="S450" s="19"/>
      <c r="T450" s="19"/>
      <c r="U450" s="19"/>
      <c r="V450" s="19"/>
      <c r="W450" s="19"/>
    </row>
    <row r="451" spans="14:23" x14ac:dyDescent="0.25">
      <c r="N451" s="19"/>
      <c r="O451" s="19"/>
      <c r="P451" s="19"/>
      <c r="Q451" s="19"/>
      <c r="R451" s="19"/>
      <c r="S451" s="19"/>
      <c r="T451" s="19"/>
      <c r="U451" s="19"/>
      <c r="V451" s="19"/>
      <c r="W451" s="19"/>
    </row>
    <row r="452" spans="14:23" x14ac:dyDescent="0.25">
      <c r="N452" s="19"/>
      <c r="O452" s="19"/>
      <c r="P452" s="19"/>
      <c r="Q452" s="19"/>
      <c r="R452" s="19"/>
      <c r="S452" s="19"/>
      <c r="T452" s="19"/>
      <c r="U452" s="19"/>
      <c r="V452" s="19"/>
      <c r="W452" s="19"/>
    </row>
    <row r="453" spans="14:23" x14ac:dyDescent="0.25">
      <c r="N453" s="19"/>
      <c r="O453" s="19"/>
      <c r="P453" s="19"/>
      <c r="Q453" s="19"/>
      <c r="R453" s="19"/>
      <c r="S453" s="19"/>
      <c r="T453" s="19"/>
      <c r="U453" s="19"/>
      <c r="V453" s="19"/>
      <c r="W453" s="19"/>
    </row>
    <row r="454" spans="14:23" x14ac:dyDescent="0.25">
      <c r="N454" s="19"/>
      <c r="O454" s="19"/>
      <c r="P454" s="19"/>
      <c r="Q454" s="19"/>
      <c r="R454" s="19"/>
      <c r="S454" s="19"/>
      <c r="T454" s="19"/>
      <c r="U454" s="19"/>
      <c r="V454" s="19"/>
      <c r="W454" s="19"/>
    </row>
    <row r="455" spans="14:23" x14ac:dyDescent="0.25">
      <c r="N455" s="19"/>
      <c r="O455" s="19"/>
      <c r="P455" s="19"/>
      <c r="Q455" s="19"/>
      <c r="R455" s="19"/>
      <c r="S455" s="19"/>
      <c r="T455" s="19"/>
      <c r="U455" s="19"/>
      <c r="V455" s="19"/>
      <c r="W455" s="19"/>
    </row>
    <row r="456" spans="14:23" x14ac:dyDescent="0.25">
      <c r="N456" s="19"/>
      <c r="O456" s="19"/>
      <c r="P456" s="19"/>
      <c r="Q456" s="19"/>
      <c r="R456" s="19"/>
      <c r="S456" s="19"/>
      <c r="T456" s="19"/>
      <c r="U456" s="19"/>
      <c r="V456" s="19"/>
      <c r="W456" s="19"/>
    </row>
    <row r="457" spans="14:23" x14ac:dyDescent="0.25">
      <c r="N457" s="19"/>
      <c r="O457" s="19"/>
      <c r="P457" s="19"/>
      <c r="Q457" s="19"/>
      <c r="R457" s="19"/>
      <c r="S457" s="19"/>
      <c r="T457" s="19"/>
      <c r="U457" s="19"/>
      <c r="V457" s="19"/>
      <c r="W457" s="19"/>
    </row>
    <row r="458" spans="14:23" x14ac:dyDescent="0.25">
      <c r="N458" s="19"/>
      <c r="O458" s="19"/>
      <c r="P458" s="19"/>
      <c r="Q458" s="19"/>
      <c r="R458" s="19"/>
      <c r="S458" s="19"/>
      <c r="T458" s="19"/>
      <c r="U458" s="19"/>
      <c r="V458" s="19"/>
      <c r="W458" s="19"/>
    </row>
    <row r="459" spans="14:23" x14ac:dyDescent="0.25">
      <c r="N459" s="19"/>
      <c r="O459" s="19"/>
      <c r="P459" s="19"/>
      <c r="Q459" s="19"/>
      <c r="R459" s="19"/>
      <c r="S459" s="19"/>
      <c r="T459" s="19"/>
      <c r="U459" s="19"/>
      <c r="V459" s="19"/>
      <c r="W459" s="19"/>
    </row>
    <row r="460" spans="14:23" x14ac:dyDescent="0.25">
      <c r="N460" s="19"/>
      <c r="O460" s="19"/>
      <c r="P460" s="19"/>
      <c r="Q460" s="19"/>
      <c r="R460" s="19"/>
      <c r="S460" s="19"/>
      <c r="T460" s="19"/>
      <c r="U460" s="19"/>
      <c r="V460" s="19"/>
      <c r="W460" s="19"/>
    </row>
    <row r="461" spans="14:23" x14ac:dyDescent="0.25">
      <c r="N461" s="19"/>
      <c r="O461" s="19"/>
      <c r="P461" s="19"/>
      <c r="Q461" s="19"/>
      <c r="R461" s="19"/>
      <c r="S461" s="19"/>
      <c r="T461" s="19"/>
      <c r="U461" s="19"/>
      <c r="V461" s="19"/>
      <c r="W461" s="19"/>
    </row>
    <row r="462" spans="14:23" x14ac:dyDescent="0.25">
      <c r="N462" s="19"/>
      <c r="O462" s="19"/>
      <c r="P462" s="19"/>
      <c r="Q462" s="19"/>
      <c r="R462" s="19"/>
      <c r="S462" s="19"/>
      <c r="T462" s="19"/>
      <c r="U462" s="19"/>
      <c r="V462" s="19"/>
      <c r="W462" s="19"/>
    </row>
    <row r="463" spans="14:23" x14ac:dyDescent="0.25">
      <c r="N463" s="19"/>
      <c r="O463" s="19"/>
      <c r="P463" s="19"/>
      <c r="Q463" s="19"/>
      <c r="R463" s="19"/>
      <c r="S463" s="19"/>
      <c r="T463" s="19"/>
      <c r="U463" s="19"/>
      <c r="V463" s="19"/>
      <c r="W463" s="19"/>
    </row>
    <row r="464" spans="14:23" x14ac:dyDescent="0.25">
      <c r="N464" s="19"/>
      <c r="O464" s="19"/>
      <c r="P464" s="19"/>
      <c r="Q464" s="19"/>
      <c r="R464" s="19"/>
      <c r="S464" s="19"/>
      <c r="T464" s="19"/>
      <c r="U464" s="19"/>
      <c r="V464" s="19"/>
      <c r="W464" s="19"/>
    </row>
    <row r="465" spans="14:23" x14ac:dyDescent="0.25">
      <c r="N465" s="19"/>
      <c r="O465" s="19"/>
      <c r="P465" s="19"/>
      <c r="Q465" s="19"/>
      <c r="R465" s="19"/>
      <c r="S465" s="19"/>
      <c r="T465" s="19"/>
      <c r="U465" s="19"/>
      <c r="V465" s="19"/>
      <c r="W465" s="19"/>
    </row>
    <row r="466" spans="14:23" x14ac:dyDescent="0.25">
      <c r="N466" s="19"/>
      <c r="O466" s="19"/>
      <c r="P466" s="19"/>
      <c r="Q466" s="19"/>
      <c r="R466" s="19"/>
      <c r="S466" s="19"/>
      <c r="T466" s="19"/>
      <c r="U466" s="19"/>
      <c r="V466" s="19"/>
      <c r="W466" s="19"/>
    </row>
    <row r="467" spans="14:23" x14ac:dyDescent="0.25">
      <c r="N467" s="19"/>
      <c r="O467" s="19"/>
      <c r="P467" s="19"/>
      <c r="Q467" s="19"/>
      <c r="R467" s="19"/>
      <c r="S467" s="19"/>
      <c r="T467" s="19"/>
      <c r="U467" s="19"/>
      <c r="V467" s="19"/>
      <c r="W467" s="19"/>
    </row>
    <row r="468" spans="14:23" x14ac:dyDescent="0.25">
      <c r="N468" s="19"/>
      <c r="O468" s="19"/>
      <c r="P468" s="19"/>
      <c r="Q468" s="19"/>
      <c r="R468" s="19"/>
      <c r="S468" s="19"/>
      <c r="T468" s="19"/>
      <c r="U468" s="19"/>
      <c r="V468" s="19"/>
      <c r="W468" s="19"/>
    </row>
    <row r="469" spans="14:23" x14ac:dyDescent="0.25">
      <c r="N469" s="19"/>
      <c r="O469" s="19"/>
      <c r="P469" s="19"/>
      <c r="Q469" s="19"/>
      <c r="R469" s="19"/>
      <c r="S469" s="19"/>
      <c r="T469" s="19"/>
      <c r="U469" s="19"/>
      <c r="V469" s="19"/>
      <c r="W469" s="19"/>
    </row>
    <row r="470" spans="14:23" x14ac:dyDescent="0.25">
      <c r="N470" s="19"/>
      <c r="O470" s="19"/>
      <c r="P470" s="19"/>
      <c r="Q470" s="19"/>
      <c r="R470" s="19"/>
      <c r="S470" s="19"/>
      <c r="T470" s="19"/>
      <c r="U470" s="19"/>
      <c r="V470" s="19"/>
      <c r="W470" s="19"/>
    </row>
    <row r="471" spans="14:23" x14ac:dyDescent="0.25">
      <c r="N471" s="19"/>
      <c r="O471" s="19"/>
      <c r="P471" s="19"/>
      <c r="Q471" s="19"/>
      <c r="R471" s="19"/>
      <c r="S471" s="19"/>
      <c r="T471" s="19"/>
      <c r="U471" s="19"/>
      <c r="V471" s="19"/>
      <c r="W471" s="19"/>
    </row>
    <row r="472" spans="14:23" x14ac:dyDescent="0.25">
      <c r="N472" s="19"/>
      <c r="O472" s="19"/>
      <c r="P472" s="19"/>
      <c r="Q472" s="19"/>
      <c r="R472" s="19"/>
      <c r="S472" s="19"/>
      <c r="T472" s="19"/>
      <c r="U472" s="19"/>
      <c r="V472" s="19"/>
      <c r="W472" s="19"/>
    </row>
    <row r="473" spans="14:23" x14ac:dyDescent="0.25">
      <c r="N473" s="19"/>
      <c r="O473" s="19"/>
      <c r="P473" s="19"/>
      <c r="Q473" s="19"/>
      <c r="R473" s="19"/>
      <c r="S473" s="19"/>
      <c r="T473" s="19"/>
      <c r="U473" s="19"/>
      <c r="V473" s="19"/>
      <c r="W473" s="19"/>
    </row>
    <row r="474" spans="14:23" x14ac:dyDescent="0.25">
      <c r="N474" s="19"/>
      <c r="O474" s="19"/>
      <c r="P474" s="19"/>
      <c r="Q474" s="19"/>
      <c r="R474" s="19"/>
      <c r="S474" s="19"/>
      <c r="T474" s="19"/>
      <c r="U474" s="19"/>
      <c r="V474" s="19"/>
      <c r="W474" s="19"/>
    </row>
    <row r="475" spans="14:23" x14ac:dyDescent="0.25">
      <c r="N475" s="19"/>
      <c r="O475" s="19"/>
      <c r="P475" s="19"/>
      <c r="Q475" s="19"/>
      <c r="R475" s="19"/>
      <c r="S475" s="19"/>
      <c r="T475" s="19"/>
      <c r="U475" s="19"/>
      <c r="V475" s="19"/>
      <c r="W475" s="19"/>
    </row>
    <row r="476" spans="14:23" x14ac:dyDescent="0.25">
      <c r="N476" s="19"/>
      <c r="O476" s="19"/>
      <c r="P476" s="19"/>
      <c r="Q476" s="19"/>
      <c r="R476" s="19"/>
      <c r="S476" s="19"/>
      <c r="T476" s="19"/>
      <c r="U476" s="19"/>
      <c r="V476" s="19"/>
      <c r="W476" s="19"/>
    </row>
    <row r="477" spans="14:23" x14ac:dyDescent="0.25">
      <c r="N477" s="19"/>
      <c r="O477" s="19"/>
      <c r="P477" s="19"/>
      <c r="Q477" s="19"/>
      <c r="R477" s="19"/>
      <c r="S477" s="19"/>
      <c r="T477" s="19"/>
      <c r="U477" s="19"/>
      <c r="V477" s="19"/>
      <c r="W477" s="19"/>
    </row>
    <row r="478" spans="14:23" x14ac:dyDescent="0.25">
      <c r="N478" s="19"/>
      <c r="O478" s="19"/>
      <c r="P478" s="19"/>
      <c r="Q478" s="19"/>
      <c r="R478" s="19"/>
      <c r="S478" s="19"/>
      <c r="T478" s="19"/>
      <c r="U478" s="19"/>
      <c r="V478" s="19"/>
      <c r="W478" s="19"/>
    </row>
    <row r="479" spans="14:23" x14ac:dyDescent="0.25">
      <c r="N479" s="19"/>
      <c r="O479" s="19"/>
      <c r="P479" s="19"/>
      <c r="Q479" s="19"/>
      <c r="R479" s="19"/>
      <c r="S479" s="19"/>
      <c r="T479" s="19"/>
      <c r="U479" s="19"/>
      <c r="V479" s="19"/>
      <c r="W479" s="19"/>
    </row>
    <row r="480" spans="14:23" x14ac:dyDescent="0.25">
      <c r="N480" s="19"/>
      <c r="O480" s="19"/>
      <c r="P480" s="19"/>
      <c r="Q480" s="19"/>
      <c r="R480" s="19"/>
      <c r="S480" s="19"/>
      <c r="T480" s="19"/>
      <c r="U480" s="19"/>
      <c r="V480" s="19"/>
      <c r="W480" s="19"/>
    </row>
    <row r="481" spans="14:23" x14ac:dyDescent="0.25">
      <c r="N481" s="19"/>
      <c r="O481" s="19"/>
      <c r="P481" s="19"/>
      <c r="Q481" s="19"/>
      <c r="R481" s="19"/>
      <c r="S481" s="19"/>
      <c r="T481" s="19"/>
      <c r="U481" s="19"/>
      <c r="V481" s="19"/>
      <c r="W481" s="19"/>
    </row>
    <row r="482" spans="14:23" x14ac:dyDescent="0.25">
      <c r="N482" s="19"/>
      <c r="O482" s="19"/>
      <c r="P482" s="19"/>
      <c r="Q482" s="19"/>
      <c r="R482" s="19"/>
      <c r="S482" s="19"/>
      <c r="T482" s="19"/>
      <c r="U482" s="19"/>
      <c r="V482" s="19"/>
      <c r="W482" s="19"/>
    </row>
    <row r="483" spans="14:23" x14ac:dyDescent="0.25">
      <c r="N483" s="19"/>
      <c r="O483" s="19"/>
      <c r="P483" s="19"/>
      <c r="Q483" s="19"/>
      <c r="R483" s="19"/>
      <c r="S483" s="19"/>
      <c r="T483" s="19"/>
      <c r="U483" s="19"/>
      <c r="V483" s="19"/>
      <c r="W483" s="19"/>
    </row>
    <row r="484" spans="14:23" x14ac:dyDescent="0.25">
      <c r="N484" s="19"/>
      <c r="O484" s="19"/>
      <c r="P484" s="19"/>
      <c r="Q484" s="19"/>
      <c r="R484" s="19"/>
      <c r="S484" s="19"/>
      <c r="T484" s="19"/>
      <c r="U484" s="19"/>
      <c r="V484" s="19"/>
      <c r="W484" s="19"/>
    </row>
    <row r="485" spans="14:23" x14ac:dyDescent="0.25">
      <c r="N485" s="19"/>
      <c r="O485" s="19"/>
      <c r="P485" s="19"/>
      <c r="Q485" s="19"/>
      <c r="R485" s="19"/>
      <c r="S485" s="19"/>
      <c r="T485" s="19"/>
      <c r="U485" s="19"/>
      <c r="V485" s="19"/>
      <c r="W485" s="19"/>
    </row>
    <row r="486" spans="14:23" x14ac:dyDescent="0.25">
      <c r="N486" s="19"/>
      <c r="O486" s="19"/>
      <c r="P486" s="19"/>
      <c r="Q486" s="19"/>
      <c r="R486" s="19"/>
      <c r="S486" s="19"/>
      <c r="T486" s="19"/>
      <c r="U486" s="19"/>
      <c r="V486" s="19"/>
      <c r="W486" s="19"/>
    </row>
    <row r="487" spans="14:23" x14ac:dyDescent="0.25">
      <c r="N487" s="19"/>
      <c r="O487" s="19"/>
      <c r="P487" s="19"/>
      <c r="Q487" s="19"/>
      <c r="R487" s="19"/>
      <c r="S487" s="19"/>
      <c r="T487" s="19"/>
      <c r="U487" s="19"/>
      <c r="V487" s="19"/>
      <c r="W487" s="19"/>
    </row>
    <row r="488" spans="14:23" x14ac:dyDescent="0.25">
      <c r="N488" s="19"/>
      <c r="O488" s="19"/>
      <c r="P488" s="19"/>
      <c r="Q488" s="19"/>
      <c r="R488" s="19"/>
      <c r="S488" s="19"/>
      <c r="T488" s="19"/>
      <c r="U488" s="19"/>
      <c r="V488" s="19"/>
      <c r="W488" s="19"/>
    </row>
    <row r="489" spans="14:23" x14ac:dyDescent="0.25">
      <c r="N489" s="19"/>
      <c r="O489" s="19"/>
      <c r="P489" s="19"/>
      <c r="Q489" s="19"/>
      <c r="R489" s="19"/>
      <c r="S489" s="19"/>
      <c r="T489" s="19"/>
      <c r="U489" s="19"/>
      <c r="V489" s="19"/>
      <c r="W489" s="19"/>
    </row>
    <row r="490" spans="14:23" x14ac:dyDescent="0.25">
      <c r="N490" s="19"/>
      <c r="O490" s="19"/>
      <c r="P490" s="19"/>
      <c r="Q490" s="19"/>
      <c r="R490" s="19"/>
      <c r="S490" s="19"/>
      <c r="T490" s="19"/>
      <c r="U490" s="19"/>
      <c r="V490" s="19"/>
      <c r="W490" s="19"/>
    </row>
    <row r="491" spans="14:23" x14ac:dyDescent="0.25">
      <c r="N491" s="19"/>
      <c r="O491" s="19"/>
      <c r="P491" s="19"/>
      <c r="Q491" s="19"/>
      <c r="R491" s="19"/>
      <c r="S491" s="19"/>
      <c r="T491" s="19"/>
      <c r="U491" s="19"/>
      <c r="V491" s="19"/>
      <c r="W491" s="19"/>
    </row>
    <row r="492" spans="14:23" x14ac:dyDescent="0.25">
      <c r="N492" s="19"/>
      <c r="O492" s="19"/>
      <c r="P492" s="19"/>
      <c r="Q492" s="19"/>
      <c r="R492" s="19"/>
      <c r="S492" s="19"/>
      <c r="T492" s="19"/>
      <c r="U492" s="19"/>
      <c r="V492" s="19"/>
      <c r="W492" s="19"/>
    </row>
    <row r="493" spans="14:23" x14ac:dyDescent="0.25">
      <c r="N493" s="19"/>
      <c r="O493" s="19"/>
      <c r="P493" s="19"/>
      <c r="Q493" s="19"/>
      <c r="R493" s="19"/>
      <c r="S493" s="19"/>
      <c r="T493" s="19"/>
      <c r="U493" s="19"/>
      <c r="V493" s="19"/>
      <c r="W493" s="19"/>
    </row>
    <row r="494" spans="14:23" x14ac:dyDescent="0.25">
      <c r="N494" s="19"/>
      <c r="O494" s="19"/>
      <c r="P494" s="19"/>
      <c r="Q494" s="19"/>
      <c r="R494" s="19"/>
      <c r="S494" s="19"/>
      <c r="T494" s="19"/>
      <c r="U494" s="19"/>
      <c r="V494" s="19"/>
      <c r="W494" s="19"/>
    </row>
    <row r="495" spans="14:23" x14ac:dyDescent="0.25">
      <c r="N495" s="19"/>
      <c r="O495" s="19"/>
      <c r="P495" s="19"/>
      <c r="Q495" s="19"/>
      <c r="R495" s="19"/>
      <c r="S495" s="19"/>
      <c r="T495" s="19"/>
      <c r="U495" s="19"/>
      <c r="V495" s="19"/>
      <c r="W495" s="19"/>
    </row>
    <row r="496" spans="14:23" x14ac:dyDescent="0.25">
      <c r="N496" s="19"/>
      <c r="O496" s="19"/>
      <c r="P496" s="19"/>
      <c r="Q496" s="19"/>
      <c r="R496" s="19"/>
      <c r="S496" s="19"/>
      <c r="T496" s="19"/>
      <c r="U496" s="19"/>
      <c r="V496" s="19"/>
      <c r="W496" s="19"/>
    </row>
    <row r="497" spans="14:23" x14ac:dyDescent="0.25">
      <c r="N497" s="19"/>
      <c r="O497" s="19"/>
      <c r="P497" s="19"/>
      <c r="Q497" s="19"/>
      <c r="R497" s="19"/>
      <c r="S497" s="19"/>
      <c r="T497" s="19"/>
      <c r="U497" s="19"/>
      <c r="V497" s="19"/>
      <c r="W497" s="19"/>
    </row>
    <row r="498" spans="14:23" x14ac:dyDescent="0.25">
      <c r="N498" s="19"/>
      <c r="O498" s="19"/>
      <c r="P498" s="19"/>
      <c r="Q498" s="19"/>
      <c r="R498" s="19"/>
      <c r="S498" s="19"/>
      <c r="T498" s="19"/>
      <c r="U498" s="19"/>
      <c r="V498" s="19"/>
      <c r="W498" s="19"/>
    </row>
    <row r="499" spans="14:23" x14ac:dyDescent="0.25">
      <c r="N499" s="19"/>
      <c r="O499" s="19"/>
      <c r="P499" s="19"/>
      <c r="Q499" s="19"/>
      <c r="R499" s="19"/>
      <c r="S499" s="19"/>
      <c r="T499" s="19"/>
      <c r="U499" s="19"/>
      <c r="V499" s="19"/>
      <c r="W499" s="19"/>
    </row>
    <row r="500" spans="14:23" x14ac:dyDescent="0.25">
      <c r="N500" s="19"/>
      <c r="O500" s="19"/>
      <c r="P500" s="19"/>
      <c r="Q500" s="19"/>
      <c r="R500" s="19"/>
      <c r="S500" s="19"/>
      <c r="T500" s="19"/>
      <c r="U500" s="19"/>
      <c r="V500" s="19"/>
      <c r="W500" s="19"/>
    </row>
    <row r="501" spans="14:23" x14ac:dyDescent="0.25">
      <c r="N501" s="19"/>
      <c r="O501" s="19"/>
      <c r="P501" s="19"/>
      <c r="Q501" s="19"/>
      <c r="R501" s="19"/>
      <c r="S501" s="19"/>
      <c r="T501" s="19"/>
      <c r="U501" s="19"/>
      <c r="V501" s="19"/>
      <c r="W501" s="19"/>
    </row>
    <row r="502" spans="14:23" x14ac:dyDescent="0.25">
      <c r="N502" s="19"/>
      <c r="O502" s="19"/>
      <c r="P502" s="19"/>
      <c r="Q502" s="19"/>
      <c r="R502" s="19"/>
      <c r="S502" s="19"/>
      <c r="T502" s="19"/>
      <c r="U502" s="19"/>
      <c r="V502" s="19"/>
      <c r="W502" s="19"/>
    </row>
    <row r="503" spans="14:23" x14ac:dyDescent="0.25">
      <c r="N503" s="19"/>
      <c r="O503" s="19"/>
      <c r="P503" s="19"/>
      <c r="Q503" s="19"/>
      <c r="R503" s="19"/>
      <c r="S503" s="19"/>
      <c r="T503" s="19"/>
      <c r="U503" s="19"/>
      <c r="V503" s="19"/>
      <c r="W503" s="19"/>
    </row>
    <row r="504" spans="14:23" x14ac:dyDescent="0.25">
      <c r="N504" s="19"/>
      <c r="O504" s="19"/>
      <c r="P504" s="19"/>
      <c r="Q504" s="19"/>
      <c r="R504" s="19"/>
      <c r="S504" s="19"/>
      <c r="T504" s="19"/>
      <c r="U504" s="19"/>
      <c r="V504" s="19"/>
      <c r="W504" s="19"/>
    </row>
    <row r="505" spans="14:23" x14ac:dyDescent="0.25">
      <c r="N505" s="19"/>
      <c r="O505" s="19"/>
      <c r="P505" s="19"/>
      <c r="Q505" s="19"/>
      <c r="R505" s="19"/>
      <c r="S505" s="19"/>
      <c r="T505" s="19"/>
      <c r="U505" s="19"/>
      <c r="V505" s="19"/>
      <c r="W505" s="19"/>
    </row>
    <row r="506" spans="14:23" x14ac:dyDescent="0.25">
      <c r="N506" s="19"/>
      <c r="O506" s="19"/>
      <c r="P506" s="19"/>
      <c r="Q506" s="19"/>
      <c r="R506" s="19"/>
      <c r="S506" s="19"/>
      <c r="T506" s="19"/>
      <c r="U506" s="19"/>
      <c r="V506" s="19"/>
      <c r="W506" s="19"/>
    </row>
    <row r="507" spans="14:23" x14ac:dyDescent="0.25">
      <c r="N507" s="19"/>
      <c r="O507" s="19"/>
      <c r="P507" s="19"/>
      <c r="Q507" s="19"/>
      <c r="R507" s="19"/>
      <c r="S507" s="19"/>
      <c r="T507" s="19"/>
      <c r="U507" s="19"/>
      <c r="V507" s="19"/>
      <c r="W507" s="19"/>
    </row>
    <row r="508" spans="14:23" x14ac:dyDescent="0.25">
      <c r="N508" s="19"/>
      <c r="O508" s="19"/>
      <c r="P508" s="19"/>
      <c r="Q508" s="19"/>
      <c r="R508" s="19"/>
      <c r="S508" s="19"/>
      <c r="T508" s="19"/>
      <c r="U508" s="19"/>
      <c r="V508" s="19"/>
      <c r="W508" s="19"/>
    </row>
    <row r="509" spans="14:23" x14ac:dyDescent="0.25">
      <c r="N509" s="19"/>
      <c r="O509" s="19"/>
      <c r="P509" s="19"/>
      <c r="Q509" s="19"/>
      <c r="R509" s="19"/>
      <c r="S509" s="19"/>
      <c r="T509" s="19"/>
      <c r="U509" s="19"/>
      <c r="V509" s="19"/>
      <c r="W509" s="19"/>
    </row>
    <row r="510" spans="14:23" x14ac:dyDescent="0.25">
      <c r="N510" s="19"/>
      <c r="O510" s="19"/>
      <c r="P510" s="19"/>
      <c r="Q510" s="19"/>
      <c r="R510" s="19"/>
      <c r="S510" s="19"/>
      <c r="T510" s="19"/>
      <c r="U510" s="19"/>
      <c r="V510" s="19"/>
      <c r="W510" s="19"/>
    </row>
    <row r="511" spans="14:23" x14ac:dyDescent="0.25">
      <c r="N511" s="19"/>
      <c r="O511" s="19"/>
      <c r="P511" s="19"/>
      <c r="Q511" s="19"/>
      <c r="R511" s="19"/>
      <c r="S511" s="19"/>
      <c r="T511" s="19"/>
      <c r="U511" s="19"/>
      <c r="V511" s="19"/>
      <c r="W511" s="19"/>
    </row>
    <row r="512" spans="14:23" x14ac:dyDescent="0.25">
      <c r="N512" s="19"/>
      <c r="O512" s="19"/>
      <c r="P512" s="19"/>
      <c r="Q512" s="19"/>
      <c r="R512" s="19"/>
      <c r="S512" s="19"/>
      <c r="T512" s="19"/>
      <c r="U512" s="19"/>
      <c r="V512" s="19"/>
      <c r="W512" s="19"/>
    </row>
    <row r="513" spans="14:23" x14ac:dyDescent="0.25">
      <c r="N513" s="19"/>
      <c r="O513" s="19"/>
      <c r="P513" s="19"/>
      <c r="Q513" s="19"/>
      <c r="R513" s="19"/>
      <c r="S513" s="19"/>
      <c r="T513" s="19"/>
      <c r="U513" s="19"/>
      <c r="V513" s="19"/>
      <c r="W513" s="19"/>
    </row>
    <row r="514" spans="14:23" x14ac:dyDescent="0.25">
      <c r="N514" s="19"/>
      <c r="O514" s="19"/>
      <c r="P514" s="19"/>
      <c r="Q514" s="19"/>
      <c r="R514" s="19"/>
      <c r="S514" s="19"/>
      <c r="T514" s="19"/>
      <c r="U514" s="19"/>
      <c r="V514" s="19"/>
      <c r="W514" s="19"/>
    </row>
    <row r="515" spans="14:23" x14ac:dyDescent="0.25">
      <c r="N515" s="19"/>
      <c r="O515" s="19"/>
      <c r="P515" s="19"/>
      <c r="Q515" s="19"/>
      <c r="R515" s="19"/>
      <c r="S515" s="19"/>
      <c r="T515" s="19"/>
      <c r="U515" s="19"/>
      <c r="V515" s="19"/>
      <c r="W515" s="19"/>
    </row>
    <row r="516" spans="14:23" x14ac:dyDescent="0.25">
      <c r="N516" s="19"/>
      <c r="O516" s="19"/>
      <c r="P516" s="19"/>
      <c r="Q516" s="19"/>
      <c r="R516" s="19"/>
      <c r="S516" s="19"/>
      <c r="T516" s="19"/>
      <c r="U516" s="19"/>
      <c r="V516" s="19"/>
      <c r="W516" s="19"/>
    </row>
    <row r="517" spans="14:23" x14ac:dyDescent="0.25">
      <c r="N517" s="19"/>
      <c r="O517" s="19"/>
      <c r="P517" s="19"/>
      <c r="Q517" s="19"/>
      <c r="R517" s="19"/>
      <c r="S517" s="19"/>
      <c r="T517" s="19"/>
      <c r="U517" s="19"/>
      <c r="V517" s="19"/>
      <c r="W517" s="19"/>
    </row>
    <row r="518" spans="14:23" x14ac:dyDescent="0.25">
      <c r="N518" s="19"/>
      <c r="O518" s="19"/>
      <c r="P518" s="19"/>
      <c r="Q518" s="19"/>
      <c r="R518" s="19"/>
      <c r="S518" s="19"/>
      <c r="T518" s="19"/>
      <c r="U518" s="19"/>
      <c r="V518" s="19"/>
      <c r="W518" s="19"/>
    </row>
    <row r="519" spans="14:23" x14ac:dyDescent="0.25">
      <c r="N519" s="19"/>
      <c r="O519" s="19"/>
      <c r="P519" s="19"/>
      <c r="Q519" s="19"/>
      <c r="R519" s="19"/>
      <c r="S519" s="19"/>
      <c r="T519" s="19"/>
      <c r="U519" s="19"/>
      <c r="V519" s="19"/>
      <c r="W519" s="19"/>
    </row>
    <row r="520" spans="14:23" x14ac:dyDescent="0.25">
      <c r="N520" s="19"/>
      <c r="O520" s="19"/>
      <c r="P520" s="19"/>
      <c r="Q520" s="19"/>
      <c r="R520" s="19"/>
      <c r="S520" s="19"/>
      <c r="T520" s="19"/>
      <c r="U520" s="19"/>
      <c r="V520" s="19"/>
      <c r="W520" s="19"/>
    </row>
    <row r="521" spans="14:23" x14ac:dyDescent="0.25">
      <c r="N521" s="19"/>
      <c r="O521" s="19"/>
      <c r="P521" s="19"/>
      <c r="Q521" s="19"/>
      <c r="R521" s="19"/>
      <c r="S521" s="19"/>
      <c r="T521" s="19"/>
      <c r="U521" s="19"/>
      <c r="V521" s="19"/>
      <c r="W521" s="19"/>
    </row>
    <row r="522" spans="14:23" x14ac:dyDescent="0.25">
      <c r="N522" s="19"/>
      <c r="O522" s="19"/>
      <c r="P522" s="19"/>
      <c r="Q522" s="19"/>
      <c r="R522" s="19"/>
      <c r="S522" s="19"/>
      <c r="T522" s="19"/>
      <c r="U522" s="19"/>
      <c r="V522" s="19"/>
      <c r="W522" s="19"/>
    </row>
    <row r="523" spans="14:23" x14ac:dyDescent="0.25">
      <c r="N523" s="19"/>
      <c r="O523" s="19"/>
      <c r="P523" s="19"/>
      <c r="Q523" s="19"/>
      <c r="R523" s="19"/>
      <c r="S523" s="19"/>
      <c r="T523" s="19"/>
      <c r="U523" s="19"/>
      <c r="V523" s="19"/>
      <c r="W523" s="19"/>
    </row>
    <row r="524" spans="14:23" x14ac:dyDescent="0.25">
      <c r="N524" s="19"/>
      <c r="O524" s="19"/>
      <c r="P524" s="19"/>
      <c r="Q524" s="19"/>
      <c r="R524" s="19"/>
      <c r="S524" s="19"/>
      <c r="T524" s="19"/>
      <c r="U524" s="19"/>
      <c r="V524" s="19"/>
      <c r="W524" s="19"/>
    </row>
    <row r="525" spans="14:23" x14ac:dyDescent="0.25">
      <c r="N525" s="19"/>
      <c r="O525" s="19"/>
      <c r="P525" s="19"/>
      <c r="Q525" s="19"/>
      <c r="R525" s="19"/>
      <c r="S525" s="19"/>
      <c r="T525" s="19"/>
      <c r="U525" s="19"/>
      <c r="V525" s="19"/>
      <c r="W525" s="19"/>
    </row>
    <row r="526" spans="14:23" x14ac:dyDescent="0.25">
      <c r="N526" s="19"/>
      <c r="O526" s="19"/>
      <c r="P526" s="19"/>
      <c r="Q526" s="19"/>
      <c r="R526" s="19"/>
      <c r="S526" s="19"/>
      <c r="T526" s="19"/>
      <c r="U526" s="19"/>
      <c r="V526" s="19"/>
      <c r="W526" s="19"/>
    </row>
    <row r="527" spans="14:23" x14ac:dyDescent="0.25">
      <c r="N527" s="19"/>
      <c r="O527" s="19"/>
      <c r="P527" s="19"/>
      <c r="Q527" s="19"/>
      <c r="R527" s="19"/>
      <c r="S527" s="19"/>
      <c r="T527" s="19"/>
      <c r="U527" s="19"/>
      <c r="V527" s="19"/>
      <c r="W527" s="19"/>
    </row>
    <row r="528" spans="14:23" x14ac:dyDescent="0.25">
      <c r="N528" s="19"/>
      <c r="O528" s="19"/>
      <c r="P528" s="19"/>
      <c r="Q528" s="19"/>
      <c r="R528" s="19"/>
      <c r="S528" s="19"/>
      <c r="T528" s="19"/>
      <c r="U528" s="19"/>
      <c r="V528" s="19"/>
      <c r="W528" s="19"/>
    </row>
    <row r="529" spans="14:23" x14ac:dyDescent="0.25">
      <c r="N529" s="19"/>
      <c r="O529" s="19"/>
      <c r="P529" s="19"/>
      <c r="Q529" s="19"/>
      <c r="R529" s="19"/>
      <c r="S529" s="19"/>
      <c r="T529" s="19"/>
      <c r="U529" s="19"/>
      <c r="V529" s="19"/>
      <c r="W529" s="19"/>
    </row>
    <row r="530" spans="14:23" x14ac:dyDescent="0.25">
      <c r="N530" s="19"/>
      <c r="O530" s="19"/>
      <c r="P530" s="19"/>
      <c r="Q530" s="19"/>
      <c r="R530" s="19"/>
      <c r="S530" s="19"/>
      <c r="T530" s="19"/>
      <c r="U530" s="19"/>
      <c r="V530" s="19"/>
      <c r="W530" s="19"/>
    </row>
    <row r="531" spans="14:23" x14ac:dyDescent="0.25">
      <c r="N531" s="19"/>
      <c r="O531" s="19"/>
      <c r="P531" s="19"/>
      <c r="Q531" s="19"/>
      <c r="R531" s="19"/>
      <c r="S531" s="19"/>
      <c r="T531" s="19"/>
      <c r="U531" s="19"/>
      <c r="V531" s="19"/>
      <c r="W531" s="19"/>
    </row>
    <row r="532" spans="14:23" x14ac:dyDescent="0.25">
      <c r="N532" s="19"/>
      <c r="O532" s="19"/>
      <c r="P532" s="19"/>
      <c r="Q532" s="19"/>
      <c r="R532" s="19"/>
      <c r="S532" s="19"/>
      <c r="T532" s="19"/>
      <c r="U532" s="19"/>
      <c r="V532" s="19"/>
      <c r="W532" s="19"/>
    </row>
    <row r="533" spans="14:23" x14ac:dyDescent="0.25">
      <c r="N533" s="19"/>
      <c r="O533" s="19"/>
      <c r="P533" s="19"/>
      <c r="Q533" s="19"/>
      <c r="R533" s="19"/>
      <c r="S533" s="19"/>
      <c r="T533" s="19"/>
      <c r="U533" s="19"/>
      <c r="V533" s="19"/>
      <c r="W533" s="19"/>
    </row>
    <row r="534" spans="14:23" x14ac:dyDescent="0.25">
      <c r="N534" s="19"/>
      <c r="O534" s="19"/>
      <c r="P534" s="19"/>
      <c r="Q534" s="19"/>
      <c r="R534" s="19"/>
      <c r="S534" s="19"/>
      <c r="T534" s="19"/>
      <c r="U534" s="19"/>
      <c r="V534" s="19"/>
      <c r="W534" s="19"/>
    </row>
    <row r="535" spans="14:23" x14ac:dyDescent="0.25">
      <c r="N535" s="19"/>
      <c r="O535" s="19"/>
      <c r="P535" s="19"/>
      <c r="Q535" s="19"/>
      <c r="R535" s="19"/>
      <c r="S535" s="19"/>
      <c r="T535" s="19"/>
      <c r="U535" s="19"/>
      <c r="V535" s="19"/>
      <c r="W535" s="19"/>
    </row>
    <row r="536" spans="14:23" x14ac:dyDescent="0.25">
      <c r="N536" s="19"/>
      <c r="O536" s="19"/>
      <c r="P536" s="19"/>
      <c r="Q536" s="19"/>
      <c r="R536" s="19"/>
      <c r="S536" s="19"/>
      <c r="T536" s="19"/>
      <c r="U536" s="19"/>
      <c r="V536" s="19"/>
      <c r="W536" s="19"/>
    </row>
    <row r="537" spans="14:23" x14ac:dyDescent="0.25">
      <c r="N537" s="19"/>
      <c r="O537" s="19"/>
      <c r="P537" s="19"/>
      <c r="Q537" s="19"/>
      <c r="R537" s="19"/>
      <c r="S537" s="19"/>
      <c r="T537" s="19"/>
      <c r="U537" s="19"/>
      <c r="V537" s="19"/>
      <c r="W537" s="19"/>
    </row>
    <row r="538" spans="14:23" x14ac:dyDescent="0.25">
      <c r="N538" s="19"/>
      <c r="O538" s="19"/>
      <c r="P538" s="19"/>
      <c r="Q538" s="19"/>
      <c r="R538" s="19"/>
      <c r="S538" s="19"/>
      <c r="T538" s="19"/>
      <c r="U538" s="19"/>
      <c r="V538" s="19"/>
      <c r="W538" s="19"/>
    </row>
    <row r="539" spans="14:23" x14ac:dyDescent="0.25">
      <c r="N539" s="19"/>
      <c r="O539" s="19"/>
      <c r="P539" s="19"/>
      <c r="Q539" s="19"/>
      <c r="R539" s="19"/>
      <c r="S539" s="19"/>
      <c r="T539" s="19"/>
      <c r="U539" s="19"/>
      <c r="V539" s="19"/>
      <c r="W539" s="19"/>
    </row>
    <row r="540" spans="14:23" x14ac:dyDescent="0.25">
      <c r="N540" s="19"/>
      <c r="O540" s="19"/>
      <c r="P540" s="19"/>
      <c r="Q540" s="19"/>
      <c r="R540" s="19"/>
      <c r="S540" s="19"/>
      <c r="T540" s="19"/>
      <c r="U540" s="19"/>
      <c r="V540" s="19"/>
      <c r="W540" s="19"/>
    </row>
    <row r="541" spans="14:23" x14ac:dyDescent="0.25">
      <c r="N541" s="19"/>
      <c r="O541" s="19"/>
      <c r="P541" s="19"/>
      <c r="Q541" s="19"/>
      <c r="R541" s="19"/>
      <c r="S541" s="19"/>
      <c r="T541" s="19"/>
      <c r="U541" s="19"/>
      <c r="V541" s="19"/>
      <c r="W541" s="19"/>
    </row>
    <row r="542" spans="14:23" x14ac:dyDescent="0.25">
      <c r="N542" s="19"/>
      <c r="O542" s="19"/>
      <c r="P542" s="19"/>
      <c r="Q542" s="19"/>
      <c r="R542" s="19"/>
      <c r="S542" s="19"/>
      <c r="T542" s="19"/>
      <c r="U542" s="19"/>
      <c r="V542" s="19"/>
      <c r="W542" s="19"/>
    </row>
    <row r="543" spans="14:23" x14ac:dyDescent="0.25">
      <c r="N543" s="19"/>
      <c r="O543" s="19"/>
      <c r="P543" s="19"/>
      <c r="Q543" s="19"/>
      <c r="R543" s="19"/>
      <c r="S543" s="19"/>
      <c r="T543" s="19"/>
      <c r="U543" s="19"/>
      <c r="V543" s="19"/>
      <c r="W543" s="19"/>
    </row>
    <row r="544" spans="14:23" x14ac:dyDescent="0.25">
      <c r="N544" s="19"/>
      <c r="O544" s="19"/>
      <c r="P544" s="19"/>
      <c r="Q544" s="19"/>
      <c r="R544" s="19"/>
      <c r="S544" s="19"/>
      <c r="T544" s="19"/>
      <c r="U544" s="19"/>
      <c r="V544" s="19"/>
      <c r="W544" s="19"/>
    </row>
    <row r="545" spans="14:23" x14ac:dyDescent="0.25">
      <c r="N545" s="19"/>
      <c r="O545" s="19"/>
      <c r="P545" s="19"/>
      <c r="Q545" s="19"/>
      <c r="R545" s="19"/>
      <c r="S545" s="19"/>
      <c r="T545" s="19"/>
      <c r="U545" s="19"/>
      <c r="V545" s="19"/>
      <c r="W545" s="19"/>
    </row>
    <row r="546" spans="14:23" x14ac:dyDescent="0.25">
      <c r="N546" s="19"/>
      <c r="O546" s="19"/>
      <c r="P546" s="19"/>
      <c r="Q546" s="19"/>
      <c r="R546" s="19"/>
      <c r="S546" s="19"/>
      <c r="T546" s="19"/>
      <c r="U546" s="19"/>
      <c r="V546" s="19"/>
      <c r="W546" s="19"/>
    </row>
    <row r="547" spans="14:23" x14ac:dyDescent="0.25">
      <c r="N547" s="19"/>
      <c r="O547" s="19"/>
      <c r="P547" s="19"/>
      <c r="Q547" s="19"/>
      <c r="R547" s="19"/>
      <c r="S547" s="19"/>
      <c r="T547" s="19"/>
      <c r="U547" s="19"/>
      <c r="V547" s="19"/>
      <c r="W547" s="19"/>
    </row>
    <row r="548" spans="14:23" x14ac:dyDescent="0.25">
      <c r="N548" s="19"/>
      <c r="O548" s="19"/>
      <c r="P548" s="19"/>
      <c r="Q548" s="19"/>
      <c r="R548" s="19"/>
      <c r="S548" s="19"/>
      <c r="T548" s="19"/>
      <c r="U548" s="19"/>
      <c r="V548" s="19"/>
      <c r="W548" s="19"/>
    </row>
    <row r="549" spans="14:23" x14ac:dyDescent="0.25">
      <c r="N549" s="19"/>
      <c r="O549" s="19"/>
      <c r="P549" s="19"/>
      <c r="Q549" s="19"/>
      <c r="R549" s="19"/>
      <c r="S549" s="19"/>
      <c r="T549" s="19"/>
      <c r="U549" s="19"/>
      <c r="V549" s="19"/>
      <c r="W549" s="19"/>
    </row>
    <row r="550" spans="14:23" x14ac:dyDescent="0.25">
      <c r="N550" s="19"/>
      <c r="O550" s="19"/>
      <c r="P550" s="19"/>
      <c r="Q550" s="19"/>
      <c r="R550" s="19"/>
      <c r="S550" s="19"/>
      <c r="T550" s="19"/>
      <c r="U550" s="19"/>
      <c r="V550" s="19"/>
      <c r="W550" s="19"/>
    </row>
    <row r="551" spans="14:23" x14ac:dyDescent="0.25">
      <c r="N551" s="19"/>
      <c r="O551" s="19"/>
      <c r="P551" s="19"/>
      <c r="Q551" s="19"/>
      <c r="R551" s="19"/>
      <c r="S551" s="19"/>
      <c r="T551" s="19"/>
      <c r="U551" s="19"/>
      <c r="V551" s="19"/>
      <c r="W551" s="19"/>
    </row>
    <row r="552" spans="14:23" x14ac:dyDescent="0.25">
      <c r="N552" s="19"/>
      <c r="O552" s="19"/>
      <c r="P552" s="19"/>
      <c r="Q552" s="19"/>
      <c r="R552" s="19"/>
      <c r="S552" s="19"/>
      <c r="T552" s="19"/>
      <c r="U552" s="19"/>
      <c r="V552" s="19"/>
      <c r="W552" s="19"/>
    </row>
    <row r="553" spans="14:23" x14ac:dyDescent="0.25">
      <c r="N553" s="19"/>
      <c r="O553" s="19"/>
      <c r="P553" s="19"/>
      <c r="Q553" s="19"/>
      <c r="R553" s="19"/>
      <c r="S553" s="19"/>
      <c r="T553" s="19"/>
      <c r="U553" s="19"/>
      <c r="V553" s="19"/>
      <c r="W553" s="19"/>
    </row>
    <row r="554" spans="14:23" x14ac:dyDescent="0.25">
      <c r="N554" s="19"/>
      <c r="O554" s="19"/>
      <c r="P554" s="19"/>
      <c r="Q554" s="19"/>
      <c r="R554" s="19"/>
      <c r="S554" s="19"/>
      <c r="T554" s="19"/>
      <c r="U554" s="19"/>
      <c r="V554" s="19"/>
      <c r="W554" s="19"/>
    </row>
    <row r="555" spans="14:23" x14ac:dyDescent="0.25">
      <c r="N555" s="19"/>
      <c r="O555" s="19"/>
      <c r="P555" s="19"/>
      <c r="Q555" s="19"/>
      <c r="R555" s="19"/>
      <c r="S555" s="19"/>
      <c r="T555" s="19"/>
      <c r="U555" s="19"/>
      <c r="V555" s="19"/>
      <c r="W555" s="19"/>
    </row>
    <row r="556" spans="14:23" x14ac:dyDescent="0.25">
      <c r="N556" s="19"/>
      <c r="O556" s="19"/>
      <c r="P556" s="19"/>
      <c r="Q556" s="19"/>
      <c r="R556" s="19"/>
      <c r="S556" s="19"/>
      <c r="T556" s="19"/>
      <c r="U556" s="19"/>
      <c r="V556" s="19"/>
      <c r="W556" s="19"/>
    </row>
    <row r="557" spans="14:23" x14ac:dyDescent="0.25">
      <c r="N557" s="19"/>
      <c r="O557" s="19"/>
      <c r="P557" s="19"/>
      <c r="Q557" s="19"/>
      <c r="R557" s="19"/>
      <c r="S557" s="19"/>
      <c r="T557" s="19"/>
      <c r="U557" s="19"/>
      <c r="V557" s="19"/>
      <c r="W557" s="19"/>
    </row>
    <row r="558" spans="14:23" x14ac:dyDescent="0.25">
      <c r="N558" s="19"/>
      <c r="O558" s="19"/>
      <c r="P558" s="19"/>
      <c r="Q558" s="19"/>
      <c r="R558" s="19"/>
      <c r="S558" s="19"/>
      <c r="T558" s="19"/>
      <c r="U558" s="19"/>
      <c r="V558" s="19"/>
      <c r="W558" s="19"/>
    </row>
    <row r="559" spans="14:23" x14ac:dyDescent="0.25">
      <c r="N559" s="19"/>
      <c r="O559" s="19"/>
      <c r="P559" s="19"/>
      <c r="Q559" s="19"/>
      <c r="R559" s="19"/>
      <c r="S559" s="19"/>
      <c r="T559" s="19"/>
      <c r="U559" s="19"/>
      <c r="V559" s="19"/>
      <c r="W559" s="19"/>
    </row>
    <row r="560" spans="14:23" x14ac:dyDescent="0.25">
      <c r="N560" s="19"/>
      <c r="O560" s="19"/>
      <c r="P560" s="19"/>
      <c r="Q560" s="19"/>
      <c r="R560" s="19"/>
      <c r="S560" s="19"/>
      <c r="T560" s="19"/>
      <c r="U560" s="19"/>
      <c r="V560" s="19"/>
      <c r="W560" s="19"/>
    </row>
    <row r="561" spans="14:23" x14ac:dyDescent="0.25">
      <c r="N561" s="19"/>
      <c r="O561" s="19"/>
      <c r="P561" s="19"/>
      <c r="Q561" s="19"/>
      <c r="R561" s="19"/>
      <c r="S561" s="19"/>
      <c r="T561" s="19"/>
      <c r="U561" s="19"/>
      <c r="V561" s="19"/>
      <c r="W561" s="19"/>
    </row>
    <row r="562" spans="14:23" x14ac:dyDescent="0.25">
      <c r="N562" s="19"/>
      <c r="O562" s="19"/>
      <c r="P562" s="19"/>
      <c r="Q562" s="19"/>
      <c r="R562" s="19"/>
      <c r="S562" s="19"/>
      <c r="T562" s="19"/>
      <c r="U562" s="19"/>
      <c r="V562" s="19"/>
      <c r="W562" s="19"/>
    </row>
    <row r="563" spans="14:23" x14ac:dyDescent="0.25">
      <c r="N563" s="19"/>
      <c r="O563" s="19"/>
      <c r="P563" s="19"/>
      <c r="Q563" s="19"/>
      <c r="R563" s="19"/>
      <c r="S563" s="19"/>
      <c r="T563" s="19"/>
      <c r="U563" s="19"/>
      <c r="V563" s="19"/>
      <c r="W563" s="19"/>
    </row>
    <row r="564" spans="14:23" x14ac:dyDescent="0.25">
      <c r="N564" s="19"/>
      <c r="O564" s="19"/>
      <c r="P564" s="19"/>
      <c r="Q564" s="19"/>
      <c r="R564" s="19"/>
      <c r="S564" s="19"/>
      <c r="T564" s="19"/>
      <c r="U564" s="19"/>
      <c r="V564" s="19"/>
      <c r="W564" s="19"/>
    </row>
    <row r="565" spans="14:23" x14ac:dyDescent="0.25">
      <c r="N565" s="19"/>
      <c r="O565" s="19"/>
      <c r="P565" s="19"/>
      <c r="Q565" s="19"/>
      <c r="R565" s="19"/>
      <c r="S565" s="19"/>
      <c r="T565" s="19"/>
      <c r="U565" s="19"/>
      <c r="V565" s="19"/>
      <c r="W565" s="19"/>
    </row>
    <row r="566" spans="14:23" x14ac:dyDescent="0.25">
      <c r="N566" s="19"/>
      <c r="O566" s="19"/>
      <c r="P566" s="19"/>
      <c r="Q566" s="19"/>
      <c r="R566" s="19"/>
      <c r="S566" s="19"/>
      <c r="T566" s="19"/>
      <c r="U566" s="19"/>
      <c r="V566" s="19"/>
      <c r="W566" s="19"/>
    </row>
    <row r="567" spans="14:23" x14ac:dyDescent="0.25">
      <c r="N567" s="19"/>
      <c r="O567" s="19"/>
      <c r="P567" s="19"/>
      <c r="Q567" s="19"/>
      <c r="R567" s="19"/>
      <c r="S567" s="19"/>
      <c r="T567" s="19"/>
      <c r="U567" s="19"/>
      <c r="V567" s="19"/>
      <c r="W567" s="19"/>
    </row>
    <row r="568" spans="14:23" x14ac:dyDescent="0.25">
      <c r="N568" s="19"/>
      <c r="O568" s="19"/>
      <c r="P568" s="19"/>
      <c r="Q568" s="19"/>
      <c r="R568" s="19"/>
      <c r="S568" s="19"/>
      <c r="T568" s="19"/>
      <c r="U568" s="19"/>
      <c r="V568" s="19"/>
      <c r="W568" s="19"/>
    </row>
    <row r="569" spans="14:23" x14ac:dyDescent="0.25">
      <c r="N569" s="19"/>
      <c r="O569" s="19"/>
      <c r="P569" s="19"/>
      <c r="Q569" s="19"/>
      <c r="R569" s="19"/>
      <c r="S569" s="19"/>
      <c r="T569" s="19"/>
      <c r="U569" s="19"/>
      <c r="V569" s="19"/>
      <c r="W569" s="19"/>
    </row>
    <row r="570" spans="14:23" x14ac:dyDescent="0.25">
      <c r="N570" s="19"/>
      <c r="O570" s="19"/>
      <c r="P570" s="19"/>
      <c r="Q570" s="19"/>
      <c r="R570" s="19"/>
      <c r="S570" s="19"/>
      <c r="T570" s="19"/>
      <c r="U570" s="19"/>
      <c r="V570" s="19"/>
      <c r="W570" s="19"/>
    </row>
    <row r="571" spans="14:23" x14ac:dyDescent="0.25">
      <c r="N571" s="19"/>
      <c r="O571" s="19"/>
      <c r="P571" s="19"/>
      <c r="Q571" s="19"/>
      <c r="R571" s="19"/>
      <c r="S571" s="19"/>
      <c r="T571" s="19"/>
      <c r="U571" s="19"/>
      <c r="V571" s="19"/>
      <c r="W571" s="19"/>
    </row>
    <row r="572" spans="14:23" x14ac:dyDescent="0.25">
      <c r="N572" s="19"/>
      <c r="O572" s="19"/>
      <c r="P572" s="19"/>
      <c r="Q572" s="19"/>
      <c r="R572" s="19"/>
      <c r="S572" s="19"/>
      <c r="T572" s="19"/>
      <c r="U572" s="19"/>
      <c r="V572" s="19"/>
      <c r="W572" s="19"/>
    </row>
    <row r="573" spans="14:23" x14ac:dyDescent="0.25">
      <c r="N573" s="19"/>
      <c r="O573" s="19"/>
      <c r="P573" s="19"/>
      <c r="Q573" s="19"/>
      <c r="R573" s="19"/>
      <c r="S573" s="19"/>
      <c r="T573" s="19"/>
      <c r="U573" s="19"/>
      <c r="V573" s="19"/>
      <c r="W573" s="19"/>
    </row>
    <row r="574" spans="14:23" x14ac:dyDescent="0.25">
      <c r="N574" s="19"/>
      <c r="O574" s="19"/>
      <c r="P574" s="19"/>
      <c r="Q574" s="19"/>
      <c r="R574" s="19"/>
      <c r="S574" s="19"/>
      <c r="T574" s="19"/>
      <c r="U574" s="19"/>
      <c r="V574" s="19"/>
      <c r="W574" s="19"/>
    </row>
    <row r="575" spans="14:23" x14ac:dyDescent="0.25">
      <c r="N575" s="19"/>
      <c r="O575" s="19"/>
      <c r="P575" s="19"/>
      <c r="Q575" s="19"/>
      <c r="R575" s="19"/>
      <c r="S575" s="19"/>
      <c r="T575" s="19"/>
      <c r="U575" s="19"/>
      <c r="V575" s="19"/>
      <c r="W575" s="19"/>
    </row>
    <row r="576" spans="14:23" x14ac:dyDescent="0.25">
      <c r="N576" s="19"/>
      <c r="O576" s="19"/>
      <c r="P576" s="19"/>
      <c r="Q576" s="19"/>
      <c r="R576" s="19"/>
      <c r="S576" s="19"/>
      <c r="T576" s="19"/>
      <c r="U576" s="19"/>
      <c r="V576" s="19"/>
      <c r="W576" s="19"/>
    </row>
    <row r="577" spans="14:23" x14ac:dyDescent="0.25">
      <c r="N577" s="19"/>
      <c r="O577" s="19"/>
      <c r="P577" s="19"/>
      <c r="Q577" s="19"/>
      <c r="R577" s="19"/>
      <c r="S577" s="19"/>
      <c r="T577" s="19"/>
      <c r="U577" s="19"/>
      <c r="V577" s="19"/>
      <c r="W577" s="19"/>
    </row>
    <row r="578" spans="14:23" x14ac:dyDescent="0.25">
      <c r="N578" s="19"/>
      <c r="O578" s="19"/>
      <c r="P578" s="19"/>
      <c r="Q578" s="19"/>
      <c r="R578" s="19"/>
      <c r="S578" s="19"/>
      <c r="T578" s="19"/>
      <c r="U578" s="19"/>
      <c r="V578" s="19"/>
      <c r="W578" s="19"/>
    </row>
    <row r="579" spans="14:23" x14ac:dyDescent="0.25">
      <c r="N579" s="19"/>
      <c r="O579" s="19"/>
      <c r="P579" s="19"/>
      <c r="Q579" s="19"/>
      <c r="R579" s="19"/>
      <c r="S579" s="19"/>
      <c r="T579" s="19"/>
      <c r="U579" s="19"/>
      <c r="V579" s="19"/>
      <c r="W579" s="19"/>
    </row>
    <row r="580" spans="14:23" x14ac:dyDescent="0.25">
      <c r="N580" s="19"/>
      <c r="O580" s="19"/>
      <c r="P580" s="19"/>
      <c r="Q580" s="19"/>
      <c r="R580" s="19"/>
      <c r="S580" s="19"/>
      <c r="T580" s="19"/>
      <c r="U580" s="19"/>
      <c r="V580" s="19"/>
      <c r="W580" s="19"/>
    </row>
    <row r="581" spans="14:23" x14ac:dyDescent="0.25">
      <c r="N581" s="19"/>
      <c r="O581" s="19"/>
      <c r="P581" s="19"/>
      <c r="Q581" s="19"/>
      <c r="R581" s="19"/>
      <c r="S581" s="19"/>
      <c r="T581" s="19"/>
      <c r="U581" s="19"/>
      <c r="V581" s="19"/>
      <c r="W581" s="19"/>
    </row>
    <row r="582" spans="14:23" x14ac:dyDescent="0.25">
      <c r="N582" s="19"/>
      <c r="O582" s="19"/>
      <c r="P582" s="19"/>
      <c r="Q582" s="19"/>
      <c r="R582" s="19"/>
      <c r="S582" s="19"/>
      <c r="T582" s="19"/>
      <c r="U582" s="19"/>
      <c r="V582" s="19"/>
      <c r="W582" s="19"/>
    </row>
    <row r="583" spans="14:23" x14ac:dyDescent="0.25">
      <c r="N583" s="19"/>
      <c r="O583" s="19"/>
      <c r="P583" s="19"/>
      <c r="Q583" s="19"/>
      <c r="R583" s="19"/>
      <c r="S583" s="19"/>
      <c r="T583" s="19"/>
      <c r="U583" s="19"/>
      <c r="V583" s="19"/>
      <c r="W583" s="19"/>
    </row>
    <row r="584" spans="14:23" x14ac:dyDescent="0.25">
      <c r="N584" s="19"/>
      <c r="O584" s="19"/>
      <c r="P584" s="19"/>
      <c r="Q584" s="19"/>
      <c r="R584" s="19"/>
      <c r="S584" s="19"/>
      <c r="T584" s="19"/>
      <c r="U584" s="19"/>
      <c r="V584" s="19"/>
      <c r="W584" s="19"/>
    </row>
    <row r="585" spans="14:23" x14ac:dyDescent="0.25">
      <c r="N585" s="19"/>
      <c r="O585" s="19"/>
      <c r="P585" s="19"/>
      <c r="Q585" s="19"/>
      <c r="R585" s="19"/>
      <c r="S585" s="19"/>
      <c r="T585" s="19"/>
      <c r="U585" s="19"/>
      <c r="V585" s="19"/>
      <c r="W585" s="19"/>
    </row>
    <row r="586" spans="14:23" x14ac:dyDescent="0.25">
      <c r="N586" s="19"/>
      <c r="O586" s="19"/>
      <c r="P586" s="19"/>
      <c r="Q586" s="19"/>
      <c r="R586" s="19"/>
      <c r="S586" s="19"/>
      <c r="T586" s="19"/>
      <c r="U586" s="19"/>
      <c r="V586" s="19"/>
      <c r="W586" s="19"/>
    </row>
    <row r="587" spans="14:23" x14ac:dyDescent="0.25">
      <c r="N587" s="19"/>
      <c r="O587" s="19"/>
      <c r="P587" s="19"/>
      <c r="Q587" s="19"/>
      <c r="R587" s="19"/>
      <c r="S587" s="19"/>
      <c r="T587" s="19"/>
      <c r="U587" s="19"/>
      <c r="V587" s="19"/>
      <c r="W587" s="19"/>
    </row>
    <row r="588" spans="14:23" x14ac:dyDescent="0.25">
      <c r="N588" s="19"/>
      <c r="O588" s="19"/>
      <c r="P588" s="19"/>
      <c r="Q588" s="19"/>
      <c r="R588" s="19"/>
      <c r="S588" s="19"/>
      <c r="T588" s="19"/>
      <c r="U588" s="19"/>
      <c r="V588" s="19"/>
      <c r="W588" s="19"/>
    </row>
    <row r="589" spans="14:23" x14ac:dyDescent="0.25">
      <c r="N589" s="19"/>
      <c r="O589" s="19"/>
      <c r="P589" s="19"/>
      <c r="Q589" s="19"/>
      <c r="R589" s="19"/>
      <c r="S589" s="19"/>
      <c r="T589" s="19"/>
      <c r="U589" s="19"/>
      <c r="V589" s="19"/>
      <c r="W589" s="19"/>
    </row>
    <row r="590" spans="14:23" x14ac:dyDescent="0.25">
      <c r="N590" s="19"/>
      <c r="O590" s="19"/>
      <c r="P590" s="19"/>
      <c r="Q590" s="19"/>
      <c r="R590" s="19"/>
      <c r="S590" s="19"/>
      <c r="T590" s="19"/>
      <c r="U590" s="19"/>
      <c r="V590" s="19"/>
      <c r="W590" s="19"/>
    </row>
    <row r="591" spans="14:23" x14ac:dyDescent="0.25">
      <c r="N591" s="19"/>
      <c r="O591" s="19"/>
      <c r="P591" s="19"/>
      <c r="Q591" s="19"/>
      <c r="R591" s="19"/>
      <c r="S591" s="19"/>
      <c r="T591" s="19"/>
      <c r="U591" s="19"/>
      <c r="V591" s="19"/>
      <c r="W591" s="19"/>
    </row>
    <row r="592" spans="14:23" x14ac:dyDescent="0.25">
      <c r="N592" s="19"/>
      <c r="O592" s="19"/>
      <c r="P592" s="19"/>
      <c r="Q592" s="19"/>
      <c r="R592" s="19"/>
      <c r="S592" s="19"/>
      <c r="T592" s="19"/>
      <c r="U592" s="19"/>
      <c r="V592" s="19"/>
      <c r="W592" s="19"/>
    </row>
    <row r="593" spans="14:23" x14ac:dyDescent="0.25">
      <c r="N593" s="19"/>
      <c r="O593" s="19"/>
      <c r="P593" s="19"/>
      <c r="Q593" s="19"/>
      <c r="R593" s="19"/>
      <c r="S593" s="19"/>
      <c r="T593" s="19"/>
      <c r="U593" s="19"/>
      <c r="V593" s="19"/>
      <c r="W593" s="19"/>
    </row>
    <row r="594" spans="14:23" x14ac:dyDescent="0.25">
      <c r="N594" s="19"/>
      <c r="O594" s="19"/>
      <c r="P594" s="19"/>
      <c r="Q594" s="19"/>
      <c r="R594" s="19"/>
      <c r="S594" s="19"/>
      <c r="T594" s="19"/>
      <c r="U594" s="19"/>
      <c r="V594" s="19"/>
      <c r="W594" s="19"/>
    </row>
    <row r="595" spans="14:23" x14ac:dyDescent="0.25">
      <c r="N595" s="19"/>
      <c r="O595" s="19"/>
      <c r="P595" s="19"/>
      <c r="Q595" s="19"/>
      <c r="R595" s="19"/>
      <c r="S595" s="19"/>
      <c r="T595" s="19"/>
      <c r="U595" s="19"/>
      <c r="V595" s="19"/>
      <c r="W595" s="19"/>
    </row>
    <row r="596" spans="14:23" x14ac:dyDescent="0.25">
      <c r="N596" s="19"/>
      <c r="O596" s="19"/>
      <c r="P596" s="19"/>
      <c r="Q596" s="19"/>
      <c r="R596" s="19"/>
      <c r="S596" s="19"/>
      <c r="T596" s="19"/>
      <c r="U596" s="19"/>
      <c r="V596" s="19"/>
      <c r="W596" s="19"/>
    </row>
    <row r="597" spans="14:23" x14ac:dyDescent="0.25">
      <c r="N597" s="19"/>
      <c r="O597" s="19"/>
      <c r="P597" s="19"/>
      <c r="Q597" s="19"/>
      <c r="R597" s="19"/>
      <c r="S597" s="19"/>
      <c r="T597" s="19"/>
      <c r="U597" s="19"/>
      <c r="V597" s="19"/>
      <c r="W597" s="19"/>
    </row>
    <row r="598" spans="14:23" x14ac:dyDescent="0.25">
      <c r="N598" s="19"/>
      <c r="O598" s="19"/>
      <c r="P598" s="19"/>
      <c r="Q598" s="19"/>
      <c r="R598" s="19"/>
      <c r="S598" s="19"/>
      <c r="T598" s="19"/>
      <c r="U598" s="19"/>
      <c r="V598" s="19"/>
      <c r="W598" s="19"/>
    </row>
    <row r="599" spans="14:23" x14ac:dyDescent="0.25">
      <c r="N599" s="19"/>
      <c r="O599" s="19"/>
      <c r="P599" s="19"/>
      <c r="Q599" s="19"/>
      <c r="R599" s="19"/>
      <c r="S599" s="19"/>
      <c r="T599" s="19"/>
      <c r="U599" s="19"/>
      <c r="V599" s="19"/>
      <c r="W599" s="19"/>
    </row>
    <row r="600" spans="14:23" x14ac:dyDescent="0.25">
      <c r="N600" s="19"/>
      <c r="O600" s="19"/>
      <c r="P600" s="19"/>
      <c r="Q600" s="19"/>
      <c r="R600" s="19"/>
      <c r="S600" s="19"/>
      <c r="T600" s="19"/>
      <c r="U600" s="19"/>
      <c r="V600" s="19"/>
      <c r="W600" s="19"/>
    </row>
    <row r="601" spans="14:23" x14ac:dyDescent="0.25">
      <c r="N601" s="19"/>
      <c r="O601" s="19"/>
      <c r="P601" s="19"/>
      <c r="Q601" s="19"/>
      <c r="R601" s="19"/>
      <c r="S601" s="19"/>
      <c r="T601" s="19"/>
      <c r="U601" s="19"/>
      <c r="V601" s="19"/>
      <c r="W601" s="19"/>
    </row>
    <row r="602" spans="14:23" x14ac:dyDescent="0.25">
      <c r="N602" s="19"/>
      <c r="O602" s="19"/>
      <c r="P602" s="19"/>
      <c r="Q602" s="19"/>
      <c r="R602" s="19"/>
      <c r="S602" s="19"/>
      <c r="T602" s="19"/>
      <c r="U602" s="19"/>
      <c r="V602" s="19"/>
      <c r="W602" s="19"/>
    </row>
    <row r="603" spans="14:23" x14ac:dyDescent="0.25">
      <c r="N603" s="19"/>
      <c r="O603" s="19"/>
      <c r="P603" s="19"/>
      <c r="Q603" s="19"/>
      <c r="R603" s="19"/>
      <c r="S603" s="19"/>
      <c r="T603" s="19"/>
      <c r="U603" s="19"/>
      <c r="V603" s="19"/>
      <c r="W603" s="19"/>
    </row>
    <row r="604" spans="14:23" x14ac:dyDescent="0.25">
      <c r="N604" s="19"/>
      <c r="O604" s="19"/>
      <c r="P604" s="19"/>
      <c r="Q604" s="19"/>
      <c r="R604" s="19"/>
      <c r="S604" s="19"/>
      <c r="T604" s="19"/>
      <c r="U604" s="19"/>
      <c r="V604" s="19"/>
      <c r="W604" s="19"/>
    </row>
    <row r="605" spans="14:23" x14ac:dyDescent="0.25">
      <c r="N605" s="19"/>
      <c r="O605" s="19"/>
      <c r="P605" s="19"/>
      <c r="Q605" s="19"/>
      <c r="R605" s="19"/>
      <c r="S605" s="19"/>
      <c r="T605" s="19"/>
      <c r="U605" s="19"/>
      <c r="V605" s="19"/>
      <c r="W605" s="19"/>
    </row>
    <row r="606" spans="14:23" x14ac:dyDescent="0.25">
      <c r="N606" s="19"/>
      <c r="O606" s="19"/>
      <c r="P606" s="19"/>
      <c r="Q606" s="19"/>
      <c r="R606" s="19"/>
      <c r="S606" s="19"/>
      <c r="T606" s="19"/>
      <c r="U606" s="19"/>
      <c r="V606" s="19"/>
      <c r="W606" s="19"/>
    </row>
    <row r="607" spans="14:23" x14ac:dyDescent="0.25">
      <c r="N607" s="19"/>
      <c r="O607" s="19"/>
      <c r="P607" s="19"/>
      <c r="Q607" s="19"/>
      <c r="R607" s="19"/>
      <c r="S607" s="19"/>
      <c r="T607" s="19"/>
      <c r="U607" s="19"/>
      <c r="V607" s="19"/>
      <c r="W607" s="19"/>
    </row>
    <row r="608" spans="14:23" x14ac:dyDescent="0.25">
      <c r="N608" s="19"/>
      <c r="O608" s="19"/>
      <c r="P608" s="19"/>
      <c r="Q608" s="19"/>
      <c r="R608" s="19"/>
      <c r="S608" s="19"/>
      <c r="T608" s="19"/>
      <c r="U608" s="19"/>
      <c r="V608" s="19"/>
      <c r="W608" s="19"/>
    </row>
    <row r="609" spans="14:23" x14ac:dyDescent="0.25">
      <c r="N609" s="19"/>
      <c r="O609" s="19"/>
      <c r="P609" s="19"/>
      <c r="Q609" s="19"/>
      <c r="R609" s="19"/>
      <c r="S609" s="19"/>
      <c r="T609" s="19"/>
      <c r="U609" s="19"/>
      <c r="V609" s="19"/>
      <c r="W609" s="19"/>
    </row>
    <row r="610" spans="14:23" x14ac:dyDescent="0.25">
      <c r="N610" s="19"/>
      <c r="O610" s="19"/>
      <c r="P610" s="19"/>
      <c r="Q610" s="19"/>
      <c r="R610" s="19"/>
      <c r="S610" s="19"/>
      <c r="T610" s="19"/>
      <c r="U610" s="19"/>
      <c r="V610" s="19"/>
      <c r="W610" s="19"/>
    </row>
  </sheetData>
  <sheetProtection password="81FE" sheet="1" objects="1" scenarios="1" selectLockedCells="1"/>
  <mergeCells count="51">
    <mergeCell ref="F67:G67"/>
    <mergeCell ref="I67:J67"/>
    <mergeCell ref="L67:M67"/>
    <mergeCell ref="O67:P67"/>
    <mergeCell ref="R67:S67"/>
    <mergeCell ref="F68:G68"/>
    <mergeCell ref="I68:J68"/>
    <mergeCell ref="L68:M68"/>
    <mergeCell ref="O68:P68"/>
    <mergeCell ref="R68:S68"/>
    <mergeCell ref="U66:W66"/>
    <mergeCell ref="C30:C34"/>
    <mergeCell ref="C35:E36"/>
    <mergeCell ref="C37:C39"/>
    <mergeCell ref="C40:E41"/>
    <mergeCell ref="C42:C47"/>
    <mergeCell ref="B66:E75"/>
    <mergeCell ref="C48:E49"/>
    <mergeCell ref="C50:C62"/>
    <mergeCell ref="F66:H66"/>
    <mergeCell ref="I66:K66"/>
    <mergeCell ref="L66:N66"/>
    <mergeCell ref="O66:Q66"/>
    <mergeCell ref="R66:T66"/>
    <mergeCell ref="U68:V68"/>
    <mergeCell ref="U67:V67"/>
    <mergeCell ref="U3:W3"/>
    <mergeCell ref="B4:B6"/>
    <mergeCell ref="D4:E4"/>
    <mergeCell ref="F4:G4"/>
    <mergeCell ref="I4:J4"/>
    <mergeCell ref="L4:M4"/>
    <mergeCell ref="O4:P4"/>
    <mergeCell ref="R4:S4"/>
    <mergeCell ref="U4:V4"/>
    <mergeCell ref="C5:E6"/>
    <mergeCell ref="C3:E3"/>
    <mergeCell ref="F3:H3"/>
    <mergeCell ref="I3:K3"/>
    <mergeCell ref="L3:N3"/>
    <mergeCell ref="O3:Q3"/>
    <mergeCell ref="D1:E1"/>
    <mergeCell ref="F1:G1"/>
    <mergeCell ref="H1:I1"/>
    <mergeCell ref="R3:T3"/>
    <mergeCell ref="C28:E29"/>
    <mergeCell ref="C7:C13"/>
    <mergeCell ref="C14:E15"/>
    <mergeCell ref="C16:C21"/>
    <mergeCell ref="C22:E23"/>
    <mergeCell ref="C24:C27"/>
  </mergeCells>
  <conditionalFormatting sqref="H7:H13 K7:K13 N7:N13 Q7:Q13 T7:T13 W7:X8 W9:W13">
    <cfRule type="cellIs" dxfId="56" priority="72" operator="equal">
      <formula>"EF"</formula>
    </cfRule>
  </conditionalFormatting>
  <conditionalFormatting sqref="H7:H13 K7:K13 N7:N13 Q7:Q13 T7:T13 W7:W13">
    <cfRule type="cellIs" dxfId="55" priority="71" operator="equal">
      <formula>"ES"</formula>
    </cfRule>
    <cfRule type="cellIs" dxfId="54" priority="73" operator="equal">
      <formula>"ED"</formula>
    </cfRule>
  </conditionalFormatting>
  <conditionalFormatting sqref="H16:H21 K16:K21 N16:N21 Q16:Q21 T16:T21 W16:X17 W18:W21">
    <cfRule type="cellIs" dxfId="53" priority="69" operator="equal">
      <formula>"EF"</formula>
    </cfRule>
  </conditionalFormatting>
  <conditionalFormatting sqref="H16:H21 K16:K21 N16:N21 Q16:Q21 T16:T21 W16:W21">
    <cfRule type="cellIs" dxfId="52" priority="68" operator="equal">
      <formula>"ES"</formula>
    </cfRule>
    <cfRule type="cellIs" dxfId="51" priority="70" operator="equal">
      <formula>"ED"</formula>
    </cfRule>
  </conditionalFormatting>
  <conditionalFormatting sqref="H24:H27 K24:K27 N24:N27 Q24:Q27 T24:T27 W24:X25 W26:W27">
    <cfRule type="cellIs" dxfId="50" priority="66" operator="equal">
      <formula>"EF"</formula>
    </cfRule>
  </conditionalFormatting>
  <conditionalFormatting sqref="H24:H27 K24:K27 N24:N27 Q24:Q27 T24:T27 W24:W27">
    <cfRule type="cellIs" dxfId="49" priority="65" operator="equal">
      <formula>"ES"</formula>
    </cfRule>
    <cfRule type="cellIs" dxfId="48" priority="67" operator="equal">
      <formula>"ED"</formula>
    </cfRule>
  </conditionalFormatting>
  <conditionalFormatting sqref="H30:H34 K30:K34 N30:N34 Q30:Q34 T30:T34 W30:X31 W32:W34">
    <cfRule type="cellIs" dxfId="47" priority="63" operator="equal">
      <formula>"EF"</formula>
    </cfRule>
  </conditionalFormatting>
  <conditionalFormatting sqref="H30:H34 K30:K34 N30:N34 Q30:Q34 T30:T34 W30:W34">
    <cfRule type="cellIs" dxfId="46" priority="62" operator="equal">
      <formula>"ES"</formula>
    </cfRule>
    <cfRule type="cellIs" dxfId="45" priority="64" operator="equal">
      <formula>"ED"</formula>
    </cfRule>
  </conditionalFormatting>
  <conditionalFormatting sqref="H37:H39 K37:K39 N37:N39 Q37:Q39 T37:T39 W37:X38 W39">
    <cfRule type="cellIs" dxfId="44" priority="60" operator="equal">
      <formula>"EF"</formula>
    </cfRule>
  </conditionalFormatting>
  <conditionalFormatting sqref="H37:H39 K37:K39 N37:N39 Q37:Q39 T37:T39 W37:W39">
    <cfRule type="cellIs" dxfId="43" priority="59" operator="equal">
      <formula>"ES"</formula>
    </cfRule>
    <cfRule type="cellIs" dxfId="42" priority="61" operator="equal">
      <formula>"ED"</formula>
    </cfRule>
  </conditionalFormatting>
  <conditionalFormatting sqref="H42:H47 K42:K47 N42:N47 Q42:Q47 T42:T47 W42:X43 W44:W47">
    <cfRule type="cellIs" dxfId="41" priority="57" operator="equal">
      <formula>"EF"</formula>
    </cfRule>
  </conditionalFormatting>
  <conditionalFormatting sqref="H42:H47 K42:K47 N42:N47 Q42:Q47 T42:T47 W42:W47">
    <cfRule type="cellIs" dxfId="40" priority="56" operator="equal">
      <formula>"ES"</formula>
    </cfRule>
    <cfRule type="cellIs" dxfId="39" priority="58" operator="equal">
      <formula>"ED"</formula>
    </cfRule>
  </conditionalFormatting>
  <conditionalFormatting sqref="H50:H62 K50:K62 N50:N62 Q50:Q62 T50:T62 W50:X51 W52:W62">
    <cfRule type="cellIs" dxfId="38" priority="39" operator="equal">
      <formula>"EF"</formula>
    </cfRule>
  </conditionalFormatting>
  <conditionalFormatting sqref="H50:H62 K50:K62 N50:N62 Q50:Q62 T50:T62 W50:W62">
    <cfRule type="cellIs" dxfId="37" priority="38" operator="equal">
      <formula>"ES"</formula>
    </cfRule>
    <cfRule type="cellIs" dxfId="36" priority="40" operator="equal">
      <formula>"ED"</formula>
    </cfRule>
  </conditionalFormatting>
  <dataValidations count="3">
    <dataValidation showInputMessage="1" showErrorMessage="1" error="Veuillez choisir un élément de la liste du menu déroulant" sqref="K5:K6 N5:N6 Q5:W6 K14:K15 N14:N15 Q14:W15 K22:K23 N22:N23 Q22:W23 K28:K29 N28:N29 Q28:W29 K35:K36 N35:N36 Q35:W36 K40:K41 N40:N41 Q40:W41 K48:K49 N48:N49 Q48:W49"/>
    <dataValidation type="list" allowBlank="1" showInputMessage="1" showErrorMessage="1" sqref="D7:D13 D16:D21 D30:D34 D24:D27 D37:D39 D42:D47 D50:D62">
      <formula1>$D$80:$D$82</formula1>
    </dataValidation>
    <dataValidation type="list" allowBlank="1" showInputMessage="1" showErrorMessage="1" sqref="D1:E1">
      <formula1>"0,1,2,3,4,5,6,7,8,9,10,11,12,13,14,15,16,17,18,19,20,21,22,23,24,25,26,27,28,29,30,31,32,33,34,35,36,37,38,39,40,41,42,43,44,45,46,47,48"</formula1>
    </dataValidation>
  </dataValidations>
  <printOptions horizontalCentered="1" verticalCentered="1"/>
  <pageMargins left="0.15748031496062992" right="0.15748031496062992" top="0.11811023622047245" bottom="0.11811023622047245" header="0.11811023622047245" footer="0.11811023622047245"/>
  <pageSetup paperSize="9" scale="4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37" id="{572DDEAC-2898-4668-94D0-8F167EB6FEA1}">
            <x14:iconSet iconSet="3Symbols2">
              <x14:cfvo type="percent">
                <xm:f>0</xm:f>
              </x14:cfvo>
              <x14:cfvo type="num">
                <xm:f>0</xm:f>
              </x14:cfvo>
              <x14:cfvo type="num">
                <xm:f>'Objectifs d''équipe'!$C$25</xm:f>
              </x14:cfvo>
            </x14:iconSet>
          </x14:cfRule>
          <xm:sqref>F71</xm:sqref>
        </x14:conditionalFormatting>
        <x14:conditionalFormatting xmlns:xm="http://schemas.microsoft.com/office/excel/2006/main">
          <x14:cfRule type="iconSet" priority="36" id="{F2BAA833-88D0-43A7-BD39-C6C403733376}">
            <x14:iconSet iconSet="3Symbols2">
              <x14:cfvo type="percent">
                <xm:f>0</xm:f>
              </x14:cfvo>
              <x14:cfvo type="num">
                <xm:f>0</xm:f>
              </x14:cfvo>
              <x14:cfvo type="num">
                <xm:f>'Objectifs d''équipe'!$D$25</xm:f>
              </x14:cfvo>
            </x14:iconSet>
          </x14:cfRule>
          <xm:sqref>F73</xm:sqref>
        </x14:conditionalFormatting>
        <x14:conditionalFormatting xmlns:xm="http://schemas.microsoft.com/office/excel/2006/main">
          <x14:cfRule type="iconSet" priority="35" id="{48811119-82C1-486A-8C9B-C0DCD7CEEB7C}">
            <x14:iconSet iconSet="3Symbols2">
              <x14:cfvo type="percent">
                <xm:f>0</xm:f>
              </x14:cfvo>
              <x14:cfvo type="num">
                <xm:f>0</xm:f>
              </x14:cfvo>
              <x14:cfvo type="num">
                <xm:f>'Objectifs d''équipe'!$E$25</xm:f>
              </x14:cfvo>
            </x14:iconSet>
          </x14:cfRule>
          <xm:sqref>F75</xm:sqref>
        </x14:conditionalFormatting>
        <x14:conditionalFormatting xmlns:xm="http://schemas.microsoft.com/office/excel/2006/main">
          <x14:cfRule type="iconSet" priority="34" id="{A332161B-D37F-4229-9913-7B7D3BBEED5D}">
            <x14:iconSet iconSet="3Symbols2">
              <x14:cfvo type="percent">
                <xm:f>0</xm:f>
              </x14:cfvo>
              <x14:cfvo type="num">
                <xm:f>0</xm:f>
              </x14:cfvo>
              <x14:cfvo type="num">
                <xm:f>'Objectifs d''équipe'!$F$25</xm:f>
              </x14:cfvo>
            </x14:iconSet>
          </x14:cfRule>
          <xm:sqref>G71</xm:sqref>
        </x14:conditionalFormatting>
        <x14:conditionalFormatting xmlns:xm="http://schemas.microsoft.com/office/excel/2006/main">
          <x14:cfRule type="iconSet" priority="33" id="{978443EF-E622-4C37-A44A-F22FD18F949C}">
            <x14:iconSet iconSet="3Symbols2">
              <x14:cfvo type="percent">
                <xm:f>0</xm:f>
              </x14:cfvo>
              <x14:cfvo type="num">
                <xm:f>0</xm:f>
              </x14:cfvo>
              <x14:cfvo type="num">
                <xm:f>'Objectifs d''équipe'!$G$25</xm:f>
              </x14:cfvo>
            </x14:iconSet>
          </x14:cfRule>
          <xm:sqref>G73</xm:sqref>
        </x14:conditionalFormatting>
        <x14:conditionalFormatting xmlns:xm="http://schemas.microsoft.com/office/excel/2006/main">
          <x14:cfRule type="iconSet" priority="32" id="{05B589B7-0FE6-4411-81DF-60EDA70E8F8A}">
            <x14:iconSet iconSet="3Symbols2">
              <x14:cfvo type="percent">
                <xm:f>0</xm:f>
              </x14:cfvo>
              <x14:cfvo type="num">
                <xm:f>0</xm:f>
              </x14:cfvo>
              <x14:cfvo type="num">
                <xm:f>'Objectifs d''équipe'!$H$25</xm:f>
              </x14:cfvo>
            </x14:iconSet>
          </x14:cfRule>
          <xm:sqref>G75</xm:sqref>
        </x14:conditionalFormatting>
        <x14:conditionalFormatting xmlns:xm="http://schemas.microsoft.com/office/excel/2006/main">
          <x14:cfRule type="iconSet" priority="31" id="{C802F3DB-22A4-4E2B-9550-52FE6C0D7D65}">
            <x14:iconSet iconSet="3Symbols2">
              <x14:cfvo type="percent">
                <xm:f>0</xm:f>
              </x14:cfvo>
              <x14:cfvo type="num">
                <xm:f>0</xm:f>
              </x14:cfvo>
              <x14:cfvo type="num">
                <xm:f>'Objectifs d''équipe'!$I$25</xm:f>
              </x14:cfvo>
            </x14:iconSet>
          </x14:cfRule>
          <xm:sqref>I71</xm:sqref>
        </x14:conditionalFormatting>
        <x14:conditionalFormatting xmlns:xm="http://schemas.microsoft.com/office/excel/2006/main">
          <x14:cfRule type="iconSet" priority="30" id="{CC2B2270-33E2-493E-8E82-F8B68FFFD2C8}">
            <x14:iconSet iconSet="3Symbols2">
              <x14:cfvo type="percent">
                <xm:f>0</xm:f>
              </x14:cfvo>
              <x14:cfvo type="num">
                <xm:f>0</xm:f>
              </x14:cfvo>
              <x14:cfvo type="num">
                <xm:f>'Objectifs d''équipe'!$J$25</xm:f>
              </x14:cfvo>
            </x14:iconSet>
          </x14:cfRule>
          <xm:sqref>I73</xm:sqref>
        </x14:conditionalFormatting>
        <x14:conditionalFormatting xmlns:xm="http://schemas.microsoft.com/office/excel/2006/main">
          <x14:cfRule type="iconSet" priority="29" id="{226827AB-516D-4B01-8D5A-2F927F0B66B4}">
            <x14:iconSet iconSet="3Symbols2">
              <x14:cfvo type="percent">
                <xm:f>0</xm:f>
              </x14:cfvo>
              <x14:cfvo type="num">
                <xm:f>0</xm:f>
              </x14:cfvo>
              <x14:cfvo type="num">
                <xm:f>'Objectifs d''équipe'!$K$25</xm:f>
              </x14:cfvo>
            </x14:iconSet>
          </x14:cfRule>
          <xm:sqref>I75</xm:sqref>
        </x14:conditionalFormatting>
        <x14:conditionalFormatting xmlns:xm="http://schemas.microsoft.com/office/excel/2006/main">
          <x14:cfRule type="iconSet" priority="28" id="{F1D04F99-14DD-4D47-A6FB-A68834085FB5}">
            <x14:iconSet iconSet="3Symbols2">
              <x14:cfvo type="percent">
                <xm:f>0</xm:f>
              </x14:cfvo>
              <x14:cfvo type="num">
                <xm:f>0</xm:f>
              </x14:cfvo>
              <x14:cfvo type="num">
                <xm:f>'Objectifs d''équipe'!$L$25</xm:f>
              </x14:cfvo>
            </x14:iconSet>
          </x14:cfRule>
          <xm:sqref>J71</xm:sqref>
        </x14:conditionalFormatting>
        <x14:conditionalFormatting xmlns:xm="http://schemas.microsoft.com/office/excel/2006/main">
          <x14:cfRule type="iconSet" priority="27" id="{0253A6DE-A3A7-43DF-B1EC-6E6A569F32C5}">
            <x14:iconSet iconSet="3Symbols2">
              <x14:cfvo type="percent">
                <xm:f>0</xm:f>
              </x14:cfvo>
              <x14:cfvo type="num">
                <xm:f>0</xm:f>
              </x14:cfvo>
              <x14:cfvo type="num">
                <xm:f>'Objectifs d''équipe'!$M$25</xm:f>
              </x14:cfvo>
            </x14:iconSet>
          </x14:cfRule>
          <xm:sqref>J73</xm:sqref>
        </x14:conditionalFormatting>
        <x14:conditionalFormatting xmlns:xm="http://schemas.microsoft.com/office/excel/2006/main">
          <x14:cfRule type="iconSet" priority="26" id="{013806F1-0088-49A3-A5A6-E705500E875D}">
            <x14:iconSet iconSet="3Symbols2">
              <x14:cfvo type="percent">
                <xm:f>0</xm:f>
              </x14:cfvo>
              <x14:cfvo type="num">
                <xm:f>0</xm:f>
              </x14:cfvo>
              <x14:cfvo type="num">
                <xm:f>'Objectifs d''équipe'!$N$25</xm:f>
              </x14:cfvo>
            </x14:iconSet>
          </x14:cfRule>
          <xm:sqref>J75</xm:sqref>
        </x14:conditionalFormatting>
        <x14:conditionalFormatting xmlns:xm="http://schemas.microsoft.com/office/excel/2006/main">
          <x14:cfRule type="iconSet" priority="25" id="{CD19BBD2-1751-475B-B98D-62E6101543F8}">
            <x14:iconSet iconSet="3Symbols2">
              <x14:cfvo type="percent">
                <xm:f>0</xm:f>
              </x14:cfvo>
              <x14:cfvo type="num">
                <xm:f>0</xm:f>
              </x14:cfvo>
              <x14:cfvo type="num">
                <xm:f>'Objectifs d''équipe'!$O$25</xm:f>
              </x14:cfvo>
            </x14:iconSet>
          </x14:cfRule>
          <xm:sqref>L71</xm:sqref>
        </x14:conditionalFormatting>
        <x14:conditionalFormatting xmlns:xm="http://schemas.microsoft.com/office/excel/2006/main">
          <x14:cfRule type="iconSet" priority="24" id="{8BF7876F-96A2-43CA-89BF-4E136D408815}">
            <x14:iconSet iconSet="3Symbols2">
              <x14:cfvo type="percent">
                <xm:f>0</xm:f>
              </x14:cfvo>
              <x14:cfvo type="num">
                <xm:f>0</xm:f>
              </x14:cfvo>
              <x14:cfvo type="num">
                <xm:f>'Objectifs d''équipe'!$P$25</xm:f>
              </x14:cfvo>
            </x14:iconSet>
          </x14:cfRule>
          <xm:sqref>L73</xm:sqref>
        </x14:conditionalFormatting>
        <x14:conditionalFormatting xmlns:xm="http://schemas.microsoft.com/office/excel/2006/main">
          <x14:cfRule type="iconSet" priority="23" id="{87678BB0-41DA-4714-A19A-1352D6A50CE1}">
            <x14:iconSet iconSet="3Symbols2">
              <x14:cfvo type="percent">
                <xm:f>0</xm:f>
              </x14:cfvo>
              <x14:cfvo type="num">
                <xm:f>0</xm:f>
              </x14:cfvo>
              <x14:cfvo type="num">
                <xm:f>'Objectifs d''équipe'!$Q$25</xm:f>
              </x14:cfvo>
            </x14:iconSet>
          </x14:cfRule>
          <xm:sqref>L75</xm:sqref>
        </x14:conditionalFormatting>
        <x14:conditionalFormatting xmlns:xm="http://schemas.microsoft.com/office/excel/2006/main">
          <x14:cfRule type="iconSet" priority="22" id="{592F8BB3-5E4D-48BD-BA6D-3B87F95DDF23}">
            <x14:iconSet iconSet="3Symbols2">
              <x14:cfvo type="percent">
                <xm:f>0</xm:f>
              </x14:cfvo>
              <x14:cfvo type="num">
                <xm:f>0</xm:f>
              </x14:cfvo>
              <x14:cfvo type="num">
                <xm:f>'Objectifs d''équipe'!$R$25</xm:f>
              </x14:cfvo>
            </x14:iconSet>
          </x14:cfRule>
          <xm:sqref>L77</xm:sqref>
        </x14:conditionalFormatting>
        <x14:conditionalFormatting xmlns:xm="http://schemas.microsoft.com/office/excel/2006/main">
          <x14:cfRule type="iconSet" priority="21" id="{B9BAFD9D-5C2D-4371-9631-5BE9DDE7949E}">
            <x14:iconSet iconSet="3Symbols2">
              <x14:cfvo type="percent">
                <xm:f>0</xm:f>
              </x14:cfvo>
              <x14:cfvo type="num">
                <xm:f>0</xm:f>
              </x14:cfvo>
              <x14:cfvo type="num">
                <xm:f>'Objectifs d''équipe'!$S$25</xm:f>
              </x14:cfvo>
            </x14:iconSet>
          </x14:cfRule>
          <xm:sqref>M71</xm:sqref>
        </x14:conditionalFormatting>
        <x14:conditionalFormatting xmlns:xm="http://schemas.microsoft.com/office/excel/2006/main">
          <x14:cfRule type="iconSet" priority="20" id="{A6180726-7083-40B9-8DCE-B500170D02E0}">
            <x14:iconSet iconSet="3Symbols2">
              <x14:cfvo type="percent">
                <xm:f>0</xm:f>
              </x14:cfvo>
              <x14:cfvo type="num">
                <xm:f>0</xm:f>
              </x14:cfvo>
              <x14:cfvo type="num">
                <xm:f>'Objectifs d''équipe'!$T$25</xm:f>
              </x14:cfvo>
            </x14:iconSet>
          </x14:cfRule>
          <xm:sqref>M73</xm:sqref>
        </x14:conditionalFormatting>
        <x14:conditionalFormatting xmlns:xm="http://schemas.microsoft.com/office/excel/2006/main">
          <x14:cfRule type="iconSet" priority="19" id="{A8AF823A-817E-43F4-9B53-94B245B47832}">
            <x14:iconSet iconSet="3Symbols2">
              <x14:cfvo type="percent">
                <xm:f>0</xm:f>
              </x14:cfvo>
              <x14:cfvo type="num">
                <xm:f>0</xm:f>
              </x14:cfvo>
              <x14:cfvo type="num">
                <xm:f>'Objectifs d''équipe'!$U$25</xm:f>
              </x14:cfvo>
            </x14:iconSet>
          </x14:cfRule>
          <xm:sqref>M75</xm:sqref>
        </x14:conditionalFormatting>
        <x14:conditionalFormatting xmlns:xm="http://schemas.microsoft.com/office/excel/2006/main">
          <x14:cfRule type="iconSet" priority="18" id="{951E3A6D-4054-417A-8F6D-330269260B3C}">
            <x14:iconSet iconSet="3Symbols2">
              <x14:cfvo type="percent">
                <xm:f>0</xm:f>
              </x14:cfvo>
              <x14:cfvo type="num">
                <xm:f>0</xm:f>
              </x14:cfvo>
              <x14:cfvo type="num">
                <xm:f>'Objectifs d''équipe'!$V$25</xm:f>
              </x14:cfvo>
            </x14:iconSet>
          </x14:cfRule>
          <xm:sqref>M77</xm:sqref>
        </x14:conditionalFormatting>
        <x14:conditionalFormatting xmlns:xm="http://schemas.microsoft.com/office/excel/2006/main">
          <x14:cfRule type="iconSet" priority="17" id="{6420732B-0563-4D8E-B1A5-B98896EF9129}">
            <x14:iconSet iconSet="3Symbols2">
              <x14:cfvo type="percent">
                <xm:f>0</xm:f>
              </x14:cfvo>
              <x14:cfvo type="num">
                <xm:f>0</xm:f>
              </x14:cfvo>
              <x14:cfvo type="num">
                <xm:f>'Objectifs d''équipe'!$C$29</xm:f>
              </x14:cfvo>
            </x14:iconSet>
          </x14:cfRule>
          <xm:sqref>O71</xm:sqref>
        </x14:conditionalFormatting>
        <x14:conditionalFormatting xmlns:xm="http://schemas.microsoft.com/office/excel/2006/main">
          <x14:cfRule type="iconSet" priority="16" id="{8E537696-49B7-4CD0-8E4D-DFD00E2F2BBC}">
            <x14:iconSet iconSet="3Symbols2">
              <x14:cfvo type="percent">
                <xm:f>0</xm:f>
              </x14:cfvo>
              <x14:cfvo type="num">
                <xm:f>0</xm:f>
              </x14:cfvo>
              <x14:cfvo type="num">
                <xm:f>'Objectifs d''équipe'!$D$29</xm:f>
              </x14:cfvo>
            </x14:iconSet>
          </x14:cfRule>
          <xm:sqref>O73</xm:sqref>
        </x14:conditionalFormatting>
        <x14:conditionalFormatting xmlns:xm="http://schemas.microsoft.com/office/excel/2006/main">
          <x14:cfRule type="iconSet" priority="15" id="{2BC76208-7109-4DB8-A139-42C32D55BEE5}">
            <x14:iconSet iconSet="3Symbols2">
              <x14:cfvo type="percent">
                <xm:f>0</xm:f>
              </x14:cfvo>
              <x14:cfvo type="num">
                <xm:f>0</xm:f>
              </x14:cfvo>
              <x14:cfvo type="num">
                <xm:f>'Objectifs d''équipe'!$E$29</xm:f>
              </x14:cfvo>
            </x14:iconSet>
          </x14:cfRule>
          <xm:sqref>O75</xm:sqref>
        </x14:conditionalFormatting>
        <x14:conditionalFormatting xmlns:xm="http://schemas.microsoft.com/office/excel/2006/main">
          <x14:cfRule type="iconSet" priority="14" id="{BF44DBB1-66A0-467A-B091-B04CAE7A658A}">
            <x14:iconSet iconSet="3Symbols2">
              <x14:cfvo type="percent">
                <xm:f>0</xm:f>
              </x14:cfvo>
              <x14:cfvo type="num">
                <xm:f>0</xm:f>
              </x14:cfvo>
              <x14:cfvo type="num">
                <xm:f>'Objectifs d''équipe'!$F$29</xm:f>
              </x14:cfvo>
            </x14:iconSet>
          </x14:cfRule>
          <xm:sqref>P71</xm:sqref>
        </x14:conditionalFormatting>
        <x14:conditionalFormatting xmlns:xm="http://schemas.microsoft.com/office/excel/2006/main">
          <x14:cfRule type="iconSet" priority="13" id="{86F3113E-AF61-4DFB-AB3F-E31FDAC2A3CA}">
            <x14:iconSet iconSet="3Symbols2">
              <x14:cfvo type="percent">
                <xm:f>0</xm:f>
              </x14:cfvo>
              <x14:cfvo type="num">
                <xm:f>0</xm:f>
              </x14:cfvo>
              <x14:cfvo type="num">
                <xm:f>'Objectifs d''équipe'!$G$29</xm:f>
              </x14:cfvo>
            </x14:iconSet>
          </x14:cfRule>
          <xm:sqref>P73</xm:sqref>
        </x14:conditionalFormatting>
        <x14:conditionalFormatting xmlns:xm="http://schemas.microsoft.com/office/excel/2006/main">
          <x14:cfRule type="iconSet" priority="12" id="{382E9DC0-4D49-416A-971E-A5EDC9703DE3}">
            <x14:iconSet iconSet="3Symbols2">
              <x14:cfvo type="percent">
                <xm:f>0</xm:f>
              </x14:cfvo>
              <x14:cfvo type="num">
                <xm:f>0</xm:f>
              </x14:cfvo>
              <x14:cfvo type="num">
                <xm:f>'Objectifs d''équipe'!$H$29</xm:f>
              </x14:cfvo>
            </x14:iconSet>
          </x14:cfRule>
          <xm:sqref>R71</xm:sqref>
        </x14:conditionalFormatting>
        <x14:conditionalFormatting xmlns:xm="http://schemas.microsoft.com/office/excel/2006/main">
          <x14:cfRule type="iconSet" priority="11" id="{FD0E4784-02E2-4F97-AFF3-E612DED3E457}">
            <x14:iconSet iconSet="3Symbols2">
              <x14:cfvo type="percent">
                <xm:f>0</xm:f>
              </x14:cfvo>
              <x14:cfvo type="num">
                <xm:f>0</xm:f>
              </x14:cfvo>
              <x14:cfvo type="num">
                <xm:f>'Objectifs d''équipe'!$I$29</xm:f>
              </x14:cfvo>
            </x14:iconSet>
          </x14:cfRule>
          <xm:sqref>R73</xm:sqref>
        </x14:conditionalFormatting>
        <x14:conditionalFormatting xmlns:xm="http://schemas.microsoft.com/office/excel/2006/main">
          <x14:cfRule type="iconSet" priority="10" id="{15F5B65C-9C2F-427B-8A7E-05D14C033A2D}">
            <x14:iconSet iconSet="3Symbols2">
              <x14:cfvo type="percent">
                <xm:f>0</xm:f>
              </x14:cfvo>
              <x14:cfvo type="num">
                <xm:f>0</xm:f>
              </x14:cfvo>
              <x14:cfvo type="num">
                <xm:f>'Objectifs d''équipe'!$J$29</xm:f>
              </x14:cfvo>
            </x14:iconSet>
          </x14:cfRule>
          <xm:sqref>R75</xm:sqref>
        </x14:conditionalFormatting>
        <x14:conditionalFormatting xmlns:xm="http://schemas.microsoft.com/office/excel/2006/main">
          <x14:cfRule type="iconSet" priority="9" id="{246933BF-B194-460A-B6C6-A293A8B5E515}">
            <x14:iconSet iconSet="3Symbols2">
              <x14:cfvo type="percent">
                <xm:f>0</xm:f>
              </x14:cfvo>
              <x14:cfvo type="num">
                <xm:f>0</xm:f>
              </x14:cfvo>
              <x14:cfvo type="num">
                <xm:f>'Objectifs d''équipe'!$K$29</xm:f>
              </x14:cfvo>
            </x14:iconSet>
          </x14:cfRule>
          <xm:sqref>S71</xm:sqref>
        </x14:conditionalFormatting>
        <x14:conditionalFormatting xmlns:xm="http://schemas.microsoft.com/office/excel/2006/main">
          <x14:cfRule type="iconSet" priority="8" id="{F35F8240-E014-4433-88A0-37CEEC10CC9C}">
            <x14:iconSet iconSet="3Symbols2">
              <x14:cfvo type="percent">
                <xm:f>0</xm:f>
              </x14:cfvo>
              <x14:cfvo type="num">
                <xm:f>0</xm:f>
              </x14:cfvo>
              <x14:cfvo type="num">
                <xm:f>'Objectifs d''équipe'!$L$29</xm:f>
              </x14:cfvo>
            </x14:iconSet>
          </x14:cfRule>
          <xm:sqref>S73</xm:sqref>
        </x14:conditionalFormatting>
        <x14:conditionalFormatting xmlns:xm="http://schemas.microsoft.com/office/excel/2006/main">
          <x14:cfRule type="iconSet" priority="7" id="{0C78979A-258F-4D0E-BFF8-D6C8E3CEE983}">
            <x14:iconSet iconSet="3Symbols2">
              <x14:cfvo type="percent">
                <xm:f>0</xm:f>
              </x14:cfvo>
              <x14:cfvo type="num">
                <xm:f>0</xm:f>
              </x14:cfvo>
              <x14:cfvo type="num">
                <xm:f>'Objectifs d''équipe'!$M$29</xm:f>
              </x14:cfvo>
            </x14:iconSet>
          </x14:cfRule>
          <xm:sqref>S75</xm:sqref>
        </x14:conditionalFormatting>
        <x14:conditionalFormatting xmlns:xm="http://schemas.microsoft.com/office/excel/2006/main">
          <x14:cfRule type="iconSet" priority="6" id="{CBB0435E-1E51-4E76-A8D8-0EB9CE31082F}">
            <x14:iconSet iconSet="3Symbols2">
              <x14:cfvo type="percent">
                <xm:f>0</xm:f>
              </x14:cfvo>
              <x14:cfvo type="num">
                <xm:f>0</xm:f>
              </x14:cfvo>
              <x14:cfvo type="num">
                <xm:f>'Objectifs d''équipe'!$N$29</xm:f>
              </x14:cfvo>
            </x14:iconSet>
          </x14:cfRule>
          <xm:sqref>U71</xm:sqref>
        </x14:conditionalFormatting>
        <x14:conditionalFormatting xmlns:xm="http://schemas.microsoft.com/office/excel/2006/main">
          <x14:cfRule type="iconSet" priority="5" id="{31131FC8-00D1-4BD1-AE1A-E47B70176596}">
            <x14:iconSet iconSet="3Symbols2">
              <x14:cfvo type="percent">
                <xm:f>0</xm:f>
              </x14:cfvo>
              <x14:cfvo type="num">
                <xm:f>0</xm:f>
              </x14:cfvo>
              <x14:cfvo type="num">
                <xm:f>'Objectifs d''équipe'!$O$29</xm:f>
              </x14:cfvo>
            </x14:iconSet>
          </x14:cfRule>
          <xm:sqref>U73</xm:sqref>
        </x14:conditionalFormatting>
        <x14:conditionalFormatting xmlns:xm="http://schemas.microsoft.com/office/excel/2006/main">
          <x14:cfRule type="iconSet" priority="4" id="{5D29C71E-9CA6-4E22-9034-96D3A83C0858}">
            <x14:iconSet iconSet="3Symbols2">
              <x14:cfvo type="percent">
                <xm:f>0</xm:f>
              </x14:cfvo>
              <x14:cfvo type="num">
                <xm:f>0</xm:f>
              </x14:cfvo>
              <x14:cfvo type="num">
                <xm:f>'Objectifs d''équipe'!$Q$29</xm:f>
              </x14:cfvo>
            </x14:iconSet>
          </x14:cfRule>
          <xm:sqref>U75</xm:sqref>
        </x14:conditionalFormatting>
        <x14:conditionalFormatting xmlns:xm="http://schemas.microsoft.com/office/excel/2006/main">
          <x14:cfRule type="iconSet" priority="3" id="{292B73E0-5CAC-4566-9B1A-AF58D4DF7A0B}">
            <x14:iconSet iconSet="3Symbols2">
              <x14:cfvo type="percent">
                <xm:f>0</xm:f>
              </x14:cfvo>
              <x14:cfvo type="num">
                <xm:f>0</xm:f>
              </x14:cfvo>
              <x14:cfvo type="num">
                <xm:f>'Objectifs d''équipe'!$P$29</xm:f>
              </x14:cfvo>
            </x14:iconSet>
          </x14:cfRule>
          <xm:sqref>V71</xm:sqref>
        </x14:conditionalFormatting>
        <x14:conditionalFormatting xmlns:xm="http://schemas.microsoft.com/office/excel/2006/main">
          <x14:cfRule type="iconSet" priority="2" id="{61202907-E837-41F3-8FEB-9CC8395B6B8D}">
            <x14:iconSet iconSet="3Symbols2">
              <x14:cfvo type="percent">
                <xm:f>0</xm:f>
              </x14:cfvo>
              <x14:cfvo type="num">
                <xm:f>0</xm:f>
              </x14:cfvo>
              <x14:cfvo type="num">
                <xm:f>'Objectifs d''équipe'!$R$29</xm:f>
              </x14:cfvo>
            </x14:iconSet>
          </x14:cfRule>
          <xm:sqref>V73</xm:sqref>
        </x14:conditionalFormatting>
        <x14:conditionalFormatting xmlns:xm="http://schemas.microsoft.com/office/excel/2006/main">
          <x14:cfRule type="iconSet" priority="1" id="{BD015BC2-F43C-42D6-9497-D5CF75EC1334}">
            <x14:iconSet iconSet="3Symbols2">
              <x14:cfvo type="percent">
                <xm:f>0</xm:f>
              </x14:cfvo>
              <x14:cfvo type="num">
                <xm:f>0</xm:f>
              </x14:cfvo>
              <x14:cfvo type="num">
                <xm:f>'Objectifs d''équipe'!$S$29</xm:f>
              </x14:cfvo>
            </x14:iconSet>
          </x14:cfRule>
          <xm:sqref>V75</xm:sqref>
        </x14:conditionalFormatting>
      </x14:conditionalFormattings>
    </ext>
    <ext xmlns:x14="http://schemas.microsoft.com/office/spreadsheetml/2009/9/main" uri="{CCE6A557-97BC-4b89-ADB6-D9C93CAAB3DF}">
      <x14:dataValidations xmlns:xm="http://schemas.microsoft.com/office/excel/2006/main" count="15">
        <x14:dataValidation type="list" allowBlank="1" showInputMessage="1" showErrorMessage="1">
          <x14:formula1>
            <xm:f>'Lisez-moi'!$O$43:$U$43</xm:f>
          </x14:formula1>
          <xm:sqref>U50:V62</xm:sqref>
        </x14:dataValidation>
        <x14:dataValidation type="list" allowBlank="1" showInputMessage="1" showErrorMessage="1">
          <x14:formula1>
            <xm:f>'Lisez-moi'!$H$31:$H$34</xm:f>
          </x14:formula1>
          <xm:sqref>W50:W62</xm:sqref>
        </x14:dataValidation>
        <x14:dataValidation type="list" allowBlank="1" showInputMessage="1" showErrorMessage="1">
          <x14:formula1>
            <xm:f>'Lisez-moi'!$B$43:$G$43</xm:f>
          </x14:formula1>
          <xm:sqref>O50:P62</xm:sqref>
        </x14:dataValidation>
        <x14:dataValidation type="list" allowBlank="1" showInputMessage="1" showErrorMessage="1">
          <x14:formula1>
            <xm:f>'Lisez-moi'!$H$43:$N$43</xm:f>
          </x14:formula1>
          <xm:sqref>R50:S62</xm:sqref>
        </x14:dataValidation>
        <x14:dataValidation type="list" allowBlank="1" showInputMessage="1" showErrorMessage="1">
          <x14:formula1>
            <xm:f>'Lisez-moi'!$P$40:$X$40</xm:f>
          </x14:formula1>
          <xm:sqref>L50:M62</xm:sqref>
        </x14:dataValidation>
        <x14:dataValidation type="list" allowBlank="1" showInputMessage="1" showErrorMessage="1">
          <x14:formula1>
            <xm:f>'Lisez-moi'!$I$40:$O$40</xm:f>
          </x14:formula1>
          <xm:sqref>I50:J62</xm:sqref>
        </x14:dataValidation>
        <x14:dataValidation type="list" allowBlank="1" showInputMessage="1" showErrorMessage="1">
          <x14:formula1>
            <xm:f>'Lisez-moi'!$B$40:$H$40</xm:f>
          </x14:formula1>
          <xm:sqref>F50:G62</xm:sqref>
        </x14:dataValidation>
        <x14:dataValidation type="list" allowBlank="1" showInputMessage="1" showErrorMessage="1">
          <x14:formula1>
            <xm:f>'Lisez-moi'!$O$43:$U$43</xm:f>
          </x14:formula1>
          <xm:sqref>U7:V13 U16:V21 U24:V27 U30:V34 U37:V39 U42:V47</xm:sqref>
        </x14:dataValidation>
        <x14:dataValidation type="list" allowBlank="1" showInputMessage="1" showErrorMessage="1">
          <x14:formula1>
            <xm:f>'Lisez-moi'!$H$31:$H$34</xm:f>
          </x14:formula1>
          <xm:sqref>H7:H13 K7:K13 N7:N13 Q7:Q13 T7:T13 W7:W13 H16:H21 K16:K21 N16:N21 Q16:Q21 T16:T21 W16:W21 H24:H27 K24:K27 N24:N27 Q24:Q27 T24:T27 W24:W27 H30:H34 K30:K34 N30:N34 Q30:Q34 T30:T34 W30:W34 H37:H39 K37:K39 N37:N39 Q37:Q39 T37:T39 W37:W39 H42:H47 K42:K47 N42:N47 Q42:Q47 T42:T47 W42:W47 H50:H62 K50:K62 N50:N62 Q50:Q62 T50:T62</xm:sqref>
        </x14:dataValidation>
        <x14:dataValidation type="list" allowBlank="1" showInputMessage="1" showErrorMessage="1">
          <x14:formula1>
            <xm:f>'Lisez-moi'!$B$43:$G$43</xm:f>
          </x14:formula1>
          <xm:sqref>O7:P13 O16:P21 O24:P27 O30:P34 O37:P39 O42:P47</xm:sqref>
        </x14:dataValidation>
        <x14:dataValidation type="list" allowBlank="1" showInputMessage="1" showErrorMessage="1">
          <x14:formula1>
            <xm:f>'Lisez-moi'!$H$43:$N$43</xm:f>
          </x14:formula1>
          <xm:sqref>R7:S13 R16:S21 R24:S27 R30:S34 R37:S39 R42:S47</xm:sqref>
        </x14:dataValidation>
        <x14:dataValidation type="list" allowBlank="1" showInputMessage="1" showErrorMessage="1">
          <x14:formula1>
            <xm:f>'Lisez-moi'!$P$40:$X$40</xm:f>
          </x14:formula1>
          <xm:sqref>L7:M13 L16:M21 L24:M27 L30:M34 L37:M39 L42:M47</xm:sqref>
        </x14:dataValidation>
        <x14:dataValidation type="list" allowBlank="1" showInputMessage="1" showErrorMessage="1">
          <x14:formula1>
            <xm:f>'Lisez-moi'!$I$40:$O$40</xm:f>
          </x14:formula1>
          <xm:sqref>I7:J13 I16:J21 I24:J27 I30:J34 I37:J39 I42:J47</xm:sqref>
        </x14:dataValidation>
        <x14:dataValidation type="list" allowBlank="1" showInputMessage="1" showErrorMessage="1">
          <x14:formula1>
            <xm:f>'Lisez-moi'!$B$40:$H$40</xm:f>
          </x14:formula1>
          <xm:sqref>F7:G13 F16:G21 F24:G27 F30:G34 F37:G39 F42:G47</xm:sqref>
        </x14:dataValidation>
        <x14:dataValidation type="list" showInputMessage="1" showErrorMessage="1" error="Veuillez choisir un élément de la liste du menu déroulant">
          <x14:formula1>
            <xm:f>'Lisez-moi'!#REF!</xm:f>
          </x14:formula1>
          <xm:sqref>R5:S5 R14:S14 R22:S22 R28:S28 R35:S35 R40:S40 R48:S48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J817"/>
  <sheetViews>
    <sheetView zoomScale="90" zoomScaleNormal="90" workbookViewId="0">
      <pane xSplit="5" ySplit="4" topLeftCell="F5" activePane="bottomRight" state="frozen"/>
      <selection pane="topRight" activeCell="F1" sqref="F1"/>
      <selection pane="bottomLeft" activeCell="A3" sqref="A3"/>
      <selection pane="bottomRight" activeCell="D1" sqref="D1:E1"/>
    </sheetView>
  </sheetViews>
  <sheetFormatPr baseColWidth="10" defaultRowHeight="12.75" x14ac:dyDescent="0.25"/>
  <cols>
    <col min="1" max="1" width="1.7109375" style="27" customWidth="1"/>
    <col min="2" max="2" width="9.42578125" style="15" customWidth="1"/>
    <col min="3" max="3" width="35.7109375" style="79" customWidth="1"/>
    <col min="4" max="4" width="6" style="79" customWidth="1"/>
    <col min="5" max="5" width="26.7109375" style="15" customWidth="1"/>
    <col min="6" max="7" width="12.7109375" style="15" customWidth="1"/>
    <col min="8" max="8" width="10.7109375" style="15" customWidth="1"/>
    <col min="9" max="10" width="12.7109375" style="15" customWidth="1"/>
    <col min="11" max="11" width="10.7109375" style="15" customWidth="1"/>
    <col min="12" max="13" width="12.7109375" style="15" customWidth="1"/>
    <col min="14" max="14" width="10.7109375" style="15" customWidth="1"/>
    <col min="15" max="16" width="12.7109375" style="15" customWidth="1"/>
    <col min="17" max="17" width="10.7109375" style="15" customWidth="1"/>
    <col min="18" max="19" width="12.7109375" style="14" customWidth="1"/>
    <col min="20" max="20" width="10.85546875" style="14" customWidth="1"/>
    <col min="21" max="22" width="12.7109375" style="14" customWidth="1"/>
    <col min="23" max="23" width="10.85546875" style="14" customWidth="1"/>
    <col min="24" max="88" width="11.42578125" style="27"/>
    <col min="89" max="16384" width="11.42578125" style="15"/>
  </cols>
  <sheetData>
    <row r="1" spans="1:88" s="27" customFormat="1" ht="27" customHeight="1" thickBot="1" x14ac:dyDescent="0.3">
      <c r="C1" s="410" t="s">
        <v>157</v>
      </c>
      <c r="D1" s="721">
        <v>0</v>
      </c>
      <c r="E1" s="722"/>
      <c r="F1" s="581" t="s">
        <v>156</v>
      </c>
      <c r="G1" s="582"/>
      <c r="H1" s="583">
        <f>48-COUNT(B7:B29,B32:B37,B40:B53,B56:B65,B68:B74)-D1</f>
        <v>48</v>
      </c>
      <c r="I1" s="584"/>
    </row>
    <row r="2" spans="1:88" s="27" customFormat="1" ht="10.5" customHeight="1" thickBot="1" x14ac:dyDescent="0.3">
      <c r="A2" s="252"/>
      <c r="B2" s="252"/>
      <c r="C2" s="252"/>
      <c r="D2" s="252"/>
      <c r="E2" s="253"/>
      <c r="F2" s="254"/>
      <c r="G2" s="254"/>
      <c r="H2" s="254"/>
    </row>
    <row r="3" spans="1:88" ht="90" customHeight="1" thickTop="1" thickBot="1" x14ac:dyDescent="0.3">
      <c r="A3" s="252"/>
      <c r="B3" s="252"/>
      <c r="C3" s="588" t="s">
        <v>91</v>
      </c>
      <c r="D3" s="588"/>
      <c r="E3" s="589"/>
      <c r="F3" s="514" t="str">
        <f>'Lisez-moi'!B39</f>
        <v>S'informer</v>
      </c>
      <c r="G3" s="515"/>
      <c r="H3" s="516"/>
      <c r="I3" s="537" t="str">
        <f>'Lisez-moi'!I39</f>
        <v>Manipuler/Mesurer</v>
      </c>
      <c r="J3" s="537"/>
      <c r="K3" s="538"/>
      <c r="L3" s="504" t="str">
        <f>'Lisez-moi'!P39</f>
        <v>Communiquer</v>
      </c>
      <c r="M3" s="504"/>
      <c r="N3" s="505"/>
      <c r="O3" s="539" t="str">
        <f>'Lisez-moi'!B42</f>
        <v xml:space="preserve">Raisonner, argumenter, pratiquer une démarche expérimentale ou technologique, démontrer </v>
      </c>
      <c r="P3" s="539"/>
      <c r="Q3" s="540"/>
      <c r="R3" s="541" t="str">
        <f>'Lisez-moi'!H42</f>
        <v>Utiliser les TUICE</v>
      </c>
      <c r="S3" s="542"/>
      <c r="T3" s="543"/>
      <c r="U3" s="544" t="str">
        <f>'Lisez-moi'!O42</f>
        <v>Autonomie et comportements responsables</v>
      </c>
      <c r="V3" s="545"/>
      <c r="W3" s="546"/>
    </row>
    <row r="4" spans="1:88" ht="21" customHeight="1" thickTop="1" thickBot="1" x14ac:dyDescent="0.3">
      <c r="A4" s="255"/>
      <c r="B4" s="526" t="s">
        <v>6</v>
      </c>
      <c r="C4" s="103" t="s">
        <v>0</v>
      </c>
      <c r="D4" s="506" t="s">
        <v>3</v>
      </c>
      <c r="E4" s="507"/>
      <c r="F4" s="517" t="s">
        <v>64</v>
      </c>
      <c r="G4" s="518"/>
      <c r="H4" s="115" t="s">
        <v>65</v>
      </c>
      <c r="I4" s="529" t="s">
        <v>64</v>
      </c>
      <c r="J4" s="530"/>
      <c r="K4" s="120" t="s">
        <v>65</v>
      </c>
      <c r="L4" s="531" t="s">
        <v>64</v>
      </c>
      <c r="M4" s="532"/>
      <c r="N4" s="115" t="s">
        <v>65</v>
      </c>
      <c r="O4" s="533" t="s">
        <v>64</v>
      </c>
      <c r="P4" s="534"/>
      <c r="Q4" s="120" t="s">
        <v>65</v>
      </c>
      <c r="R4" s="535" t="s">
        <v>64</v>
      </c>
      <c r="S4" s="536"/>
      <c r="T4" s="120" t="s">
        <v>65</v>
      </c>
      <c r="U4" s="522" t="s">
        <v>64</v>
      </c>
      <c r="V4" s="523"/>
      <c r="W4" s="120" t="s">
        <v>65</v>
      </c>
    </row>
    <row r="5" spans="1:88" ht="21" customHeight="1" thickTop="1" x14ac:dyDescent="0.2">
      <c r="A5" s="255"/>
      <c r="B5" s="527"/>
      <c r="C5" s="508" t="s">
        <v>107</v>
      </c>
      <c r="D5" s="509"/>
      <c r="E5" s="510"/>
      <c r="F5" s="661"/>
      <c r="G5" s="625"/>
      <c r="H5" s="662"/>
      <c r="I5" s="663"/>
      <c r="J5" s="628"/>
      <c r="K5" s="710"/>
      <c r="L5" s="664"/>
      <c r="M5" s="630"/>
      <c r="N5" s="710"/>
      <c r="O5" s="665"/>
      <c r="P5" s="632"/>
      <c r="Q5" s="718"/>
      <c r="R5" s="666"/>
      <c r="S5" s="634"/>
      <c r="T5" s="718"/>
      <c r="U5" s="667"/>
      <c r="V5" s="636"/>
      <c r="W5" s="718"/>
    </row>
    <row r="6" spans="1:88" ht="21" customHeight="1" thickBot="1" x14ac:dyDescent="0.3">
      <c r="A6" s="255"/>
      <c r="B6" s="528"/>
      <c r="C6" s="511"/>
      <c r="D6" s="512"/>
      <c r="E6" s="513"/>
      <c r="F6" s="649"/>
      <c r="G6" s="650"/>
      <c r="H6" s="714"/>
      <c r="I6" s="651"/>
      <c r="J6" s="652"/>
      <c r="K6" s="715"/>
      <c r="L6" s="653"/>
      <c r="M6" s="654"/>
      <c r="N6" s="715"/>
      <c r="O6" s="655"/>
      <c r="P6" s="656"/>
      <c r="Q6" s="715"/>
      <c r="R6" s="657"/>
      <c r="S6" s="658"/>
      <c r="T6" s="715"/>
      <c r="U6" s="659"/>
      <c r="V6" s="660"/>
      <c r="W6" s="715"/>
    </row>
    <row r="7" spans="1:88" ht="48" customHeight="1" thickTop="1" x14ac:dyDescent="0.25">
      <c r="A7" s="255"/>
      <c r="B7" s="104" t="s">
        <v>72</v>
      </c>
      <c r="C7" s="585" t="s">
        <v>108</v>
      </c>
      <c r="D7" s="109" t="s">
        <v>13</v>
      </c>
      <c r="E7" s="108" t="s">
        <v>76</v>
      </c>
      <c r="F7" s="597" t="s">
        <v>72</v>
      </c>
      <c r="G7" s="598" t="s">
        <v>72</v>
      </c>
      <c r="H7" s="599" t="s">
        <v>72</v>
      </c>
      <c r="I7" s="600" t="s">
        <v>72</v>
      </c>
      <c r="J7" s="601" t="s">
        <v>72</v>
      </c>
      <c r="K7" s="706" t="s">
        <v>72</v>
      </c>
      <c r="L7" s="602" t="s">
        <v>72</v>
      </c>
      <c r="M7" s="603" t="s">
        <v>72</v>
      </c>
      <c r="N7" s="706" t="s">
        <v>72</v>
      </c>
      <c r="O7" s="604" t="s">
        <v>72</v>
      </c>
      <c r="P7" s="605" t="s">
        <v>72</v>
      </c>
      <c r="Q7" s="706" t="s">
        <v>72</v>
      </c>
      <c r="R7" s="606" t="s">
        <v>72</v>
      </c>
      <c r="S7" s="607" t="s">
        <v>72</v>
      </c>
      <c r="T7" s="706" t="s">
        <v>72</v>
      </c>
      <c r="U7" s="608" t="s">
        <v>72</v>
      </c>
      <c r="V7" s="609" t="s">
        <v>72</v>
      </c>
      <c r="W7" s="706" t="s">
        <v>72</v>
      </c>
    </row>
    <row r="8" spans="1:88" ht="48" customHeight="1" x14ac:dyDescent="0.25">
      <c r="A8" s="255"/>
      <c r="B8" s="104" t="s">
        <v>72</v>
      </c>
      <c r="C8" s="586"/>
      <c r="D8" s="45"/>
      <c r="E8" s="99"/>
      <c r="F8" s="597" t="s">
        <v>72</v>
      </c>
      <c r="G8" s="598" t="s">
        <v>72</v>
      </c>
      <c r="H8" s="610" t="s">
        <v>72</v>
      </c>
      <c r="I8" s="600" t="s">
        <v>72</v>
      </c>
      <c r="J8" s="601" t="s">
        <v>72</v>
      </c>
      <c r="K8" s="706" t="s">
        <v>72</v>
      </c>
      <c r="L8" s="602" t="s">
        <v>72</v>
      </c>
      <c r="M8" s="603" t="s">
        <v>72</v>
      </c>
      <c r="N8" s="706" t="s">
        <v>72</v>
      </c>
      <c r="O8" s="604" t="s">
        <v>72</v>
      </c>
      <c r="P8" s="605" t="s">
        <v>72</v>
      </c>
      <c r="Q8" s="706" t="s">
        <v>72</v>
      </c>
      <c r="R8" s="606" t="s">
        <v>72</v>
      </c>
      <c r="S8" s="607" t="s">
        <v>72</v>
      </c>
      <c r="T8" s="706" t="s">
        <v>72</v>
      </c>
      <c r="U8" s="608" t="s">
        <v>72</v>
      </c>
      <c r="V8" s="609" t="s">
        <v>72</v>
      </c>
      <c r="W8" s="706" t="s">
        <v>72</v>
      </c>
    </row>
    <row r="9" spans="1:88" ht="48" customHeight="1" x14ac:dyDescent="0.25">
      <c r="A9" s="255"/>
      <c r="B9" s="104" t="s">
        <v>72</v>
      </c>
      <c r="C9" s="586"/>
      <c r="D9" s="45"/>
      <c r="E9" s="99"/>
      <c r="F9" s="597" t="s">
        <v>72</v>
      </c>
      <c r="G9" s="598" t="s">
        <v>72</v>
      </c>
      <c r="H9" s="610" t="s">
        <v>72</v>
      </c>
      <c r="I9" s="600" t="s">
        <v>72</v>
      </c>
      <c r="J9" s="601" t="s">
        <v>72</v>
      </c>
      <c r="K9" s="706" t="s">
        <v>72</v>
      </c>
      <c r="L9" s="602" t="s">
        <v>72</v>
      </c>
      <c r="M9" s="603" t="s">
        <v>72</v>
      </c>
      <c r="N9" s="706" t="s">
        <v>72</v>
      </c>
      <c r="O9" s="604" t="s">
        <v>72</v>
      </c>
      <c r="P9" s="605" t="s">
        <v>72</v>
      </c>
      <c r="Q9" s="706" t="s">
        <v>72</v>
      </c>
      <c r="R9" s="606" t="s">
        <v>72</v>
      </c>
      <c r="S9" s="607" t="s">
        <v>72</v>
      </c>
      <c r="T9" s="706" t="s">
        <v>72</v>
      </c>
      <c r="U9" s="608" t="s">
        <v>72</v>
      </c>
      <c r="V9" s="609" t="s">
        <v>72</v>
      </c>
      <c r="W9" s="706" t="s">
        <v>72</v>
      </c>
    </row>
    <row r="10" spans="1:88" ht="48" customHeight="1" x14ac:dyDescent="0.25">
      <c r="A10" s="255"/>
      <c r="B10" s="104" t="s">
        <v>72</v>
      </c>
      <c r="C10" s="586"/>
      <c r="D10" s="45"/>
      <c r="E10" s="99"/>
      <c r="F10" s="597" t="s">
        <v>72</v>
      </c>
      <c r="G10" s="598" t="s">
        <v>72</v>
      </c>
      <c r="H10" s="610" t="s">
        <v>72</v>
      </c>
      <c r="I10" s="600" t="s">
        <v>72</v>
      </c>
      <c r="J10" s="601" t="s">
        <v>72</v>
      </c>
      <c r="K10" s="706" t="s">
        <v>72</v>
      </c>
      <c r="L10" s="602" t="s">
        <v>72</v>
      </c>
      <c r="M10" s="603" t="s">
        <v>72</v>
      </c>
      <c r="N10" s="706" t="s">
        <v>72</v>
      </c>
      <c r="O10" s="604" t="s">
        <v>72</v>
      </c>
      <c r="P10" s="605" t="s">
        <v>72</v>
      </c>
      <c r="Q10" s="706" t="s">
        <v>72</v>
      </c>
      <c r="R10" s="606" t="s">
        <v>72</v>
      </c>
      <c r="S10" s="607" t="s">
        <v>72</v>
      </c>
      <c r="T10" s="706" t="s">
        <v>72</v>
      </c>
      <c r="U10" s="608" t="s">
        <v>72</v>
      </c>
      <c r="V10" s="609" t="s">
        <v>72</v>
      </c>
      <c r="W10" s="706" t="s">
        <v>72</v>
      </c>
    </row>
    <row r="11" spans="1:88" s="74" customFormat="1" ht="48" customHeight="1" x14ac:dyDescent="0.25">
      <c r="A11" s="255"/>
      <c r="B11" s="104" t="s">
        <v>72</v>
      </c>
      <c r="C11" s="586"/>
      <c r="D11" s="45"/>
      <c r="E11" s="99"/>
      <c r="F11" s="701" t="s">
        <v>72</v>
      </c>
      <c r="G11" s="598" t="s">
        <v>72</v>
      </c>
      <c r="H11" s="702" t="s">
        <v>72</v>
      </c>
      <c r="I11" s="600" t="s">
        <v>72</v>
      </c>
      <c r="J11" s="601" t="s">
        <v>72</v>
      </c>
      <c r="K11" s="706" t="s">
        <v>72</v>
      </c>
      <c r="L11" s="602" t="s">
        <v>72</v>
      </c>
      <c r="M11" s="603" t="s">
        <v>72</v>
      </c>
      <c r="N11" s="706" t="s">
        <v>72</v>
      </c>
      <c r="O11" s="604" t="s">
        <v>72</v>
      </c>
      <c r="P11" s="605" t="s">
        <v>72</v>
      </c>
      <c r="Q11" s="706" t="s">
        <v>72</v>
      </c>
      <c r="R11" s="606" t="s">
        <v>72</v>
      </c>
      <c r="S11" s="607" t="s">
        <v>72</v>
      </c>
      <c r="T11" s="706" t="s">
        <v>72</v>
      </c>
      <c r="U11" s="608" t="s">
        <v>72</v>
      </c>
      <c r="V11" s="609" t="s">
        <v>72</v>
      </c>
      <c r="W11" s="706" t="s">
        <v>72</v>
      </c>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row>
    <row r="12" spans="1:88" s="74" customFormat="1" ht="48" customHeight="1" x14ac:dyDescent="0.25">
      <c r="A12" s="255"/>
      <c r="B12" s="104" t="s">
        <v>72</v>
      </c>
      <c r="C12" s="586"/>
      <c r="D12" s="45"/>
      <c r="E12" s="99"/>
      <c r="F12" s="597" t="s">
        <v>72</v>
      </c>
      <c r="G12" s="598" t="s">
        <v>72</v>
      </c>
      <c r="H12" s="702" t="s">
        <v>72</v>
      </c>
      <c r="I12" s="600" t="s">
        <v>72</v>
      </c>
      <c r="J12" s="601" t="s">
        <v>72</v>
      </c>
      <c r="K12" s="706" t="s">
        <v>72</v>
      </c>
      <c r="L12" s="602" t="s">
        <v>72</v>
      </c>
      <c r="M12" s="603" t="s">
        <v>72</v>
      </c>
      <c r="N12" s="706" t="s">
        <v>72</v>
      </c>
      <c r="O12" s="604" t="s">
        <v>72</v>
      </c>
      <c r="P12" s="605" t="s">
        <v>72</v>
      </c>
      <c r="Q12" s="706" t="s">
        <v>72</v>
      </c>
      <c r="R12" s="606" t="s">
        <v>72</v>
      </c>
      <c r="S12" s="607" t="s">
        <v>72</v>
      </c>
      <c r="T12" s="706" t="s">
        <v>72</v>
      </c>
      <c r="U12" s="608" t="s">
        <v>72</v>
      </c>
      <c r="V12" s="609" t="s">
        <v>72</v>
      </c>
      <c r="W12" s="706" t="s">
        <v>72</v>
      </c>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row>
    <row r="13" spans="1:88" s="74" customFormat="1" ht="48" customHeight="1" x14ac:dyDescent="0.25">
      <c r="A13" s="255"/>
      <c r="B13" s="104" t="s">
        <v>72</v>
      </c>
      <c r="C13" s="586"/>
      <c r="D13" s="45"/>
      <c r="E13" s="99"/>
      <c r="F13" s="597" t="s">
        <v>72</v>
      </c>
      <c r="G13" s="598" t="s">
        <v>72</v>
      </c>
      <c r="H13" s="702" t="s">
        <v>72</v>
      </c>
      <c r="I13" s="600" t="s">
        <v>72</v>
      </c>
      <c r="J13" s="601" t="s">
        <v>72</v>
      </c>
      <c r="K13" s="706" t="s">
        <v>72</v>
      </c>
      <c r="L13" s="602" t="s">
        <v>72</v>
      </c>
      <c r="M13" s="603" t="s">
        <v>72</v>
      </c>
      <c r="N13" s="706" t="s">
        <v>72</v>
      </c>
      <c r="O13" s="604" t="s">
        <v>72</v>
      </c>
      <c r="P13" s="605" t="s">
        <v>72</v>
      </c>
      <c r="Q13" s="706" t="s">
        <v>72</v>
      </c>
      <c r="R13" s="606" t="s">
        <v>72</v>
      </c>
      <c r="S13" s="607" t="s">
        <v>72</v>
      </c>
      <c r="T13" s="706" t="s">
        <v>72</v>
      </c>
      <c r="U13" s="608" t="s">
        <v>72</v>
      </c>
      <c r="V13" s="609" t="s">
        <v>72</v>
      </c>
      <c r="W13" s="706" t="s">
        <v>72</v>
      </c>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row>
    <row r="14" spans="1:88" ht="50.1" customHeight="1" x14ac:dyDescent="0.25">
      <c r="A14" s="255"/>
      <c r="B14" s="104" t="s">
        <v>72</v>
      </c>
      <c r="C14" s="586"/>
      <c r="D14" s="45"/>
      <c r="E14" s="99"/>
      <c r="F14" s="597" t="s">
        <v>72</v>
      </c>
      <c r="G14" s="598" t="s">
        <v>72</v>
      </c>
      <c r="H14" s="610" t="s">
        <v>72</v>
      </c>
      <c r="I14" s="600" t="s">
        <v>72</v>
      </c>
      <c r="J14" s="601" t="s">
        <v>72</v>
      </c>
      <c r="K14" s="706" t="s">
        <v>72</v>
      </c>
      <c r="L14" s="602" t="s">
        <v>72</v>
      </c>
      <c r="M14" s="603" t="s">
        <v>72</v>
      </c>
      <c r="N14" s="706" t="s">
        <v>72</v>
      </c>
      <c r="O14" s="604" t="s">
        <v>72</v>
      </c>
      <c r="P14" s="605" t="s">
        <v>72</v>
      </c>
      <c r="Q14" s="706" t="s">
        <v>72</v>
      </c>
      <c r="R14" s="606" t="s">
        <v>72</v>
      </c>
      <c r="S14" s="607" t="s">
        <v>72</v>
      </c>
      <c r="T14" s="706" t="s">
        <v>72</v>
      </c>
      <c r="U14" s="608" t="s">
        <v>72</v>
      </c>
      <c r="V14" s="609" t="s">
        <v>72</v>
      </c>
      <c r="W14" s="706" t="s">
        <v>72</v>
      </c>
    </row>
    <row r="15" spans="1:88" ht="50.1" customHeight="1" x14ac:dyDescent="0.25">
      <c r="A15" s="255"/>
      <c r="B15" s="104" t="s">
        <v>72</v>
      </c>
      <c r="C15" s="586"/>
      <c r="D15" s="45"/>
      <c r="E15" s="99"/>
      <c r="F15" s="597" t="s">
        <v>72</v>
      </c>
      <c r="G15" s="598" t="s">
        <v>72</v>
      </c>
      <c r="H15" s="610" t="s">
        <v>72</v>
      </c>
      <c r="I15" s="600" t="s">
        <v>72</v>
      </c>
      <c r="J15" s="601" t="s">
        <v>72</v>
      </c>
      <c r="K15" s="706" t="s">
        <v>72</v>
      </c>
      <c r="L15" s="602" t="s">
        <v>72</v>
      </c>
      <c r="M15" s="603" t="s">
        <v>72</v>
      </c>
      <c r="N15" s="706" t="s">
        <v>72</v>
      </c>
      <c r="O15" s="604" t="s">
        <v>72</v>
      </c>
      <c r="P15" s="605" t="s">
        <v>72</v>
      </c>
      <c r="Q15" s="706" t="s">
        <v>72</v>
      </c>
      <c r="R15" s="606" t="s">
        <v>72</v>
      </c>
      <c r="S15" s="607" t="s">
        <v>72</v>
      </c>
      <c r="T15" s="706" t="s">
        <v>72</v>
      </c>
      <c r="U15" s="608" t="s">
        <v>72</v>
      </c>
      <c r="V15" s="609" t="s">
        <v>72</v>
      </c>
      <c r="W15" s="706" t="s">
        <v>72</v>
      </c>
    </row>
    <row r="16" spans="1:88" ht="50.1" customHeight="1" x14ac:dyDescent="0.25">
      <c r="A16" s="255"/>
      <c r="B16" s="104" t="s">
        <v>72</v>
      </c>
      <c r="C16" s="586"/>
      <c r="D16" s="45"/>
      <c r="E16" s="99"/>
      <c r="F16" s="597" t="s">
        <v>72</v>
      </c>
      <c r="G16" s="598" t="s">
        <v>72</v>
      </c>
      <c r="H16" s="610" t="s">
        <v>72</v>
      </c>
      <c r="I16" s="600" t="s">
        <v>72</v>
      </c>
      <c r="J16" s="601" t="s">
        <v>72</v>
      </c>
      <c r="K16" s="706" t="s">
        <v>72</v>
      </c>
      <c r="L16" s="602" t="s">
        <v>72</v>
      </c>
      <c r="M16" s="603" t="s">
        <v>72</v>
      </c>
      <c r="N16" s="706" t="s">
        <v>72</v>
      </c>
      <c r="O16" s="604" t="s">
        <v>72</v>
      </c>
      <c r="P16" s="605" t="s">
        <v>72</v>
      </c>
      <c r="Q16" s="706" t="s">
        <v>72</v>
      </c>
      <c r="R16" s="606" t="s">
        <v>72</v>
      </c>
      <c r="S16" s="607" t="s">
        <v>72</v>
      </c>
      <c r="T16" s="706" t="s">
        <v>72</v>
      </c>
      <c r="U16" s="608" t="s">
        <v>72</v>
      </c>
      <c r="V16" s="609" t="s">
        <v>72</v>
      </c>
      <c r="W16" s="706" t="s">
        <v>72</v>
      </c>
    </row>
    <row r="17" spans="1:88" ht="50.1" customHeight="1" x14ac:dyDescent="0.25">
      <c r="A17" s="255"/>
      <c r="B17" s="104" t="s">
        <v>72</v>
      </c>
      <c r="C17" s="586"/>
      <c r="D17" s="45"/>
      <c r="E17" s="99"/>
      <c r="F17" s="597" t="s">
        <v>72</v>
      </c>
      <c r="G17" s="598" t="s">
        <v>72</v>
      </c>
      <c r="H17" s="610" t="s">
        <v>72</v>
      </c>
      <c r="I17" s="600" t="s">
        <v>72</v>
      </c>
      <c r="J17" s="601" t="s">
        <v>72</v>
      </c>
      <c r="K17" s="706" t="s">
        <v>72</v>
      </c>
      <c r="L17" s="602" t="s">
        <v>72</v>
      </c>
      <c r="M17" s="603" t="s">
        <v>72</v>
      </c>
      <c r="N17" s="706" t="s">
        <v>72</v>
      </c>
      <c r="O17" s="604" t="s">
        <v>72</v>
      </c>
      <c r="P17" s="605" t="s">
        <v>72</v>
      </c>
      <c r="Q17" s="706" t="s">
        <v>72</v>
      </c>
      <c r="R17" s="606" t="s">
        <v>72</v>
      </c>
      <c r="S17" s="607" t="s">
        <v>72</v>
      </c>
      <c r="T17" s="706" t="s">
        <v>72</v>
      </c>
      <c r="U17" s="608" t="s">
        <v>72</v>
      </c>
      <c r="V17" s="609" t="s">
        <v>72</v>
      </c>
      <c r="W17" s="706" t="s">
        <v>72</v>
      </c>
    </row>
    <row r="18" spans="1:88" ht="50.1" customHeight="1" x14ac:dyDescent="0.25">
      <c r="A18" s="255"/>
      <c r="B18" s="104" t="s">
        <v>72</v>
      </c>
      <c r="C18" s="586"/>
      <c r="D18" s="45"/>
      <c r="E18" s="99"/>
      <c r="F18" s="597" t="s">
        <v>72</v>
      </c>
      <c r="G18" s="598" t="s">
        <v>72</v>
      </c>
      <c r="H18" s="610" t="s">
        <v>72</v>
      </c>
      <c r="I18" s="600" t="s">
        <v>72</v>
      </c>
      <c r="J18" s="601" t="s">
        <v>72</v>
      </c>
      <c r="K18" s="706" t="s">
        <v>72</v>
      </c>
      <c r="L18" s="602" t="s">
        <v>72</v>
      </c>
      <c r="M18" s="603" t="s">
        <v>72</v>
      </c>
      <c r="N18" s="706" t="s">
        <v>72</v>
      </c>
      <c r="O18" s="604" t="s">
        <v>72</v>
      </c>
      <c r="P18" s="605" t="s">
        <v>72</v>
      </c>
      <c r="Q18" s="706" t="s">
        <v>72</v>
      </c>
      <c r="R18" s="606" t="s">
        <v>72</v>
      </c>
      <c r="S18" s="607" t="s">
        <v>72</v>
      </c>
      <c r="T18" s="706" t="s">
        <v>72</v>
      </c>
      <c r="U18" s="608" t="s">
        <v>72</v>
      </c>
      <c r="V18" s="609" t="s">
        <v>72</v>
      </c>
      <c r="W18" s="706" t="s">
        <v>72</v>
      </c>
    </row>
    <row r="19" spans="1:88" ht="50.1" customHeight="1" x14ac:dyDescent="0.25">
      <c r="A19" s="255"/>
      <c r="B19" s="104" t="s">
        <v>72</v>
      </c>
      <c r="C19" s="586"/>
      <c r="D19" s="45"/>
      <c r="E19" s="99"/>
      <c r="F19" s="597" t="s">
        <v>72</v>
      </c>
      <c r="G19" s="598" t="s">
        <v>72</v>
      </c>
      <c r="H19" s="610" t="s">
        <v>72</v>
      </c>
      <c r="I19" s="600" t="s">
        <v>72</v>
      </c>
      <c r="J19" s="601" t="s">
        <v>72</v>
      </c>
      <c r="K19" s="706" t="s">
        <v>72</v>
      </c>
      <c r="L19" s="602" t="s">
        <v>72</v>
      </c>
      <c r="M19" s="603" t="s">
        <v>72</v>
      </c>
      <c r="N19" s="706" t="s">
        <v>72</v>
      </c>
      <c r="O19" s="604" t="s">
        <v>72</v>
      </c>
      <c r="P19" s="605" t="s">
        <v>72</v>
      </c>
      <c r="Q19" s="706" t="s">
        <v>72</v>
      </c>
      <c r="R19" s="606" t="s">
        <v>72</v>
      </c>
      <c r="S19" s="607" t="s">
        <v>72</v>
      </c>
      <c r="T19" s="706" t="s">
        <v>72</v>
      </c>
      <c r="U19" s="608" t="s">
        <v>72</v>
      </c>
      <c r="V19" s="609" t="s">
        <v>72</v>
      </c>
      <c r="W19" s="706" t="s">
        <v>72</v>
      </c>
    </row>
    <row r="20" spans="1:88" ht="50.1" customHeight="1" x14ac:dyDescent="0.25">
      <c r="A20" s="255"/>
      <c r="B20" s="104" t="s">
        <v>72</v>
      </c>
      <c r="C20" s="586"/>
      <c r="D20" s="45"/>
      <c r="E20" s="99"/>
      <c r="F20" s="597" t="s">
        <v>72</v>
      </c>
      <c r="G20" s="598" t="s">
        <v>72</v>
      </c>
      <c r="H20" s="610" t="s">
        <v>72</v>
      </c>
      <c r="I20" s="600" t="s">
        <v>72</v>
      </c>
      <c r="J20" s="601" t="s">
        <v>72</v>
      </c>
      <c r="K20" s="706" t="s">
        <v>72</v>
      </c>
      <c r="L20" s="602" t="s">
        <v>72</v>
      </c>
      <c r="M20" s="603" t="s">
        <v>72</v>
      </c>
      <c r="N20" s="706" t="s">
        <v>72</v>
      </c>
      <c r="O20" s="604" t="s">
        <v>72</v>
      </c>
      <c r="P20" s="605" t="s">
        <v>72</v>
      </c>
      <c r="Q20" s="706" t="s">
        <v>72</v>
      </c>
      <c r="R20" s="606" t="s">
        <v>72</v>
      </c>
      <c r="S20" s="607" t="s">
        <v>72</v>
      </c>
      <c r="T20" s="706" t="s">
        <v>72</v>
      </c>
      <c r="U20" s="608" t="s">
        <v>72</v>
      </c>
      <c r="V20" s="609" t="s">
        <v>72</v>
      </c>
      <c r="W20" s="706" t="s">
        <v>72</v>
      </c>
    </row>
    <row r="21" spans="1:88" ht="50.1" customHeight="1" x14ac:dyDescent="0.25">
      <c r="A21" s="255"/>
      <c r="B21" s="104" t="s">
        <v>72</v>
      </c>
      <c r="C21" s="586"/>
      <c r="D21" s="45"/>
      <c r="E21" s="99"/>
      <c r="F21" s="597" t="s">
        <v>72</v>
      </c>
      <c r="G21" s="598" t="s">
        <v>72</v>
      </c>
      <c r="H21" s="610" t="s">
        <v>72</v>
      </c>
      <c r="I21" s="600" t="s">
        <v>72</v>
      </c>
      <c r="J21" s="601" t="s">
        <v>72</v>
      </c>
      <c r="K21" s="706" t="s">
        <v>72</v>
      </c>
      <c r="L21" s="602" t="s">
        <v>72</v>
      </c>
      <c r="M21" s="603" t="s">
        <v>72</v>
      </c>
      <c r="N21" s="706" t="s">
        <v>72</v>
      </c>
      <c r="O21" s="604" t="s">
        <v>72</v>
      </c>
      <c r="P21" s="605" t="s">
        <v>72</v>
      </c>
      <c r="Q21" s="706" t="s">
        <v>72</v>
      </c>
      <c r="R21" s="606" t="s">
        <v>72</v>
      </c>
      <c r="S21" s="607" t="s">
        <v>72</v>
      </c>
      <c r="T21" s="706" t="s">
        <v>72</v>
      </c>
      <c r="U21" s="608" t="s">
        <v>72</v>
      </c>
      <c r="V21" s="609" t="s">
        <v>72</v>
      </c>
      <c r="W21" s="706" t="s">
        <v>72</v>
      </c>
    </row>
    <row r="22" spans="1:88" ht="50.1" customHeight="1" x14ac:dyDescent="0.25">
      <c r="A22" s="255"/>
      <c r="B22" s="104" t="s">
        <v>72</v>
      </c>
      <c r="C22" s="586"/>
      <c r="D22" s="45"/>
      <c r="E22" s="99"/>
      <c r="F22" s="597" t="s">
        <v>72</v>
      </c>
      <c r="G22" s="598" t="s">
        <v>72</v>
      </c>
      <c r="H22" s="610" t="s">
        <v>72</v>
      </c>
      <c r="I22" s="600" t="s">
        <v>72</v>
      </c>
      <c r="J22" s="601" t="s">
        <v>72</v>
      </c>
      <c r="K22" s="706" t="s">
        <v>72</v>
      </c>
      <c r="L22" s="602" t="s">
        <v>72</v>
      </c>
      <c r="M22" s="603" t="s">
        <v>72</v>
      </c>
      <c r="N22" s="706" t="s">
        <v>72</v>
      </c>
      <c r="O22" s="604" t="s">
        <v>72</v>
      </c>
      <c r="P22" s="605" t="s">
        <v>72</v>
      </c>
      <c r="Q22" s="706" t="s">
        <v>72</v>
      </c>
      <c r="R22" s="606" t="s">
        <v>72</v>
      </c>
      <c r="S22" s="607" t="s">
        <v>72</v>
      </c>
      <c r="T22" s="706" t="s">
        <v>72</v>
      </c>
      <c r="U22" s="608" t="s">
        <v>72</v>
      </c>
      <c r="V22" s="609" t="s">
        <v>72</v>
      </c>
      <c r="W22" s="706" t="s">
        <v>72</v>
      </c>
    </row>
    <row r="23" spans="1:88" ht="50.1" customHeight="1" x14ac:dyDescent="0.25">
      <c r="A23" s="255"/>
      <c r="B23" s="104" t="s">
        <v>72</v>
      </c>
      <c r="C23" s="586"/>
      <c r="D23" s="45"/>
      <c r="E23" s="99"/>
      <c r="F23" s="597" t="s">
        <v>72</v>
      </c>
      <c r="G23" s="598" t="s">
        <v>72</v>
      </c>
      <c r="H23" s="610" t="s">
        <v>72</v>
      </c>
      <c r="I23" s="600" t="s">
        <v>72</v>
      </c>
      <c r="J23" s="601" t="s">
        <v>72</v>
      </c>
      <c r="K23" s="706" t="s">
        <v>72</v>
      </c>
      <c r="L23" s="602" t="s">
        <v>72</v>
      </c>
      <c r="M23" s="603" t="s">
        <v>72</v>
      </c>
      <c r="N23" s="706" t="s">
        <v>72</v>
      </c>
      <c r="O23" s="604" t="s">
        <v>72</v>
      </c>
      <c r="P23" s="605" t="s">
        <v>72</v>
      </c>
      <c r="Q23" s="706" t="s">
        <v>72</v>
      </c>
      <c r="R23" s="606" t="s">
        <v>72</v>
      </c>
      <c r="S23" s="607" t="s">
        <v>72</v>
      </c>
      <c r="T23" s="706" t="s">
        <v>72</v>
      </c>
      <c r="U23" s="608" t="s">
        <v>72</v>
      </c>
      <c r="V23" s="609" t="s">
        <v>72</v>
      </c>
      <c r="W23" s="706" t="s">
        <v>72</v>
      </c>
    </row>
    <row r="24" spans="1:88" ht="50.1" customHeight="1" x14ac:dyDescent="0.25">
      <c r="A24" s="255"/>
      <c r="B24" s="104" t="s">
        <v>72</v>
      </c>
      <c r="C24" s="586"/>
      <c r="D24" s="45"/>
      <c r="E24" s="99"/>
      <c r="F24" s="597" t="s">
        <v>72</v>
      </c>
      <c r="G24" s="598" t="s">
        <v>72</v>
      </c>
      <c r="H24" s="610" t="s">
        <v>72</v>
      </c>
      <c r="I24" s="600" t="s">
        <v>72</v>
      </c>
      <c r="J24" s="601" t="s">
        <v>72</v>
      </c>
      <c r="K24" s="706" t="s">
        <v>72</v>
      </c>
      <c r="L24" s="602" t="s">
        <v>72</v>
      </c>
      <c r="M24" s="603" t="s">
        <v>72</v>
      </c>
      <c r="N24" s="706" t="s">
        <v>72</v>
      </c>
      <c r="O24" s="604" t="s">
        <v>72</v>
      </c>
      <c r="P24" s="605" t="s">
        <v>72</v>
      </c>
      <c r="Q24" s="706" t="s">
        <v>72</v>
      </c>
      <c r="R24" s="606" t="s">
        <v>72</v>
      </c>
      <c r="S24" s="607" t="s">
        <v>72</v>
      </c>
      <c r="T24" s="706" t="s">
        <v>72</v>
      </c>
      <c r="U24" s="608" t="s">
        <v>72</v>
      </c>
      <c r="V24" s="609" t="s">
        <v>72</v>
      </c>
      <c r="W24" s="706" t="s">
        <v>72</v>
      </c>
    </row>
    <row r="25" spans="1:88" ht="50.1" customHeight="1" x14ac:dyDescent="0.25">
      <c r="A25" s="255"/>
      <c r="B25" s="104" t="s">
        <v>72</v>
      </c>
      <c r="C25" s="586"/>
      <c r="D25" s="45"/>
      <c r="E25" s="99"/>
      <c r="F25" s="597" t="s">
        <v>72</v>
      </c>
      <c r="G25" s="598" t="s">
        <v>72</v>
      </c>
      <c r="H25" s="610" t="s">
        <v>72</v>
      </c>
      <c r="I25" s="600" t="s">
        <v>72</v>
      </c>
      <c r="J25" s="601" t="s">
        <v>72</v>
      </c>
      <c r="K25" s="706" t="s">
        <v>72</v>
      </c>
      <c r="L25" s="602" t="s">
        <v>72</v>
      </c>
      <c r="M25" s="603" t="s">
        <v>72</v>
      </c>
      <c r="N25" s="706" t="s">
        <v>72</v>
      </c>
      <c r="O25" s="604" t="s">
        <v>72</v>
      </c>
      <c r="P25" s="605" t="s">
        <v>72</v>
      </c>
      <c r="Q25" s="706" t="s">
        <v>72</v>
      </c>
      <c r="R25" s="606" t="s">
        <v>72</v>
      </c>
      <c r="S25" s="607" t="s">
        <v>72</v>
      </c>
      <c r="T25" s="706" t="s">
        <v>72</v>
      </c>
      <c r="U25" s="608" t="s">
        <v>72</v>
      </c>
      <c r="V25" s="609" t="s">
        <v>72</v>
      </c>
      <c r="W25" s="706" t="s">
        <v>72</v>
      </c>
    </row>
    <row r="26" spans="1:88" ht="50.1" customHeight="1" x14ac:dyDescent="0.25">
      <c r="A26" s="255"/>
      <c r="B26" s="104" t="s">
        <v>72</v>
      </c>
      <c r="C26" s="586"/>
      <c r="D26" s="45"/>
      <c r="E26" s="99"/>
      <c r="F26" s="597" t="s">
        <v>72</v>
      </c>
      <c r="G26" s="598" t="s">
        <v>72</v>
      </c>
      <c r="H26" s="610" t="s">
        <v>72</v>
      </c>
      <c r="I26" s="600" t="s">
        <v>72</v>
      </c>
      <c r="J26" s="601" t="s">
        <v>72</v>
      </c>
      <c r="K26" s="706" t="s">
        <v>72</v>
      </c>
      <c r="L26" s="602" t="s">
        <v>72</v>
      </c>
      <c r="M26" s="603" t="s">
        <v>72</v>
      </c>
      <c r="N26" s="706" t="s">
        <v>72</v>
      </c>
      <c r="O26" s="604" t="s">
        <v>72</v>
      </c>
      <c r="P26" s="605" t="s">
        <v>72</v>
      </c>
      <c r="Q26" s="706" t="s">
        <v>72</v>
      </c>
      <c r="R26" s="606" t="s">
        <v>72</v>
      </c>
      <c r="S26" s="607" t="s">
        <v>72</v>
      </c>
      <c r="T26" s="706" t="s">
        <v>72</v>
      </c>
      <c r="U26" s="608" t="s">
        <v>72</v>
      </c>
      <c r="V26" s="609" t="s">
        <v>72</v>
      </c>
      <c r="W26" s="706" t="s">
        <v>72</v>
      </c>
    </row>
    <row r="27" spans="1:88" ht="50.1" customHeight="1" x14ac:dyDescent="0.25">
      <c r="A27" s="255"/>
      <c r="B27" s="104" t="s">
        <v>72</v>
      </c>
      <c r="C27" s="586"/>
      <c r="D27" s="45"/>
      <c r="E27" s="99"/>
      <c r="F27" s="597" t="s">
        <v>72</v>
      </c>
      <c r="G27" s="598" t="s">
        <v>72</v>
      </c>
      <c r="H27" s="610" t="s">
        <v>72</v>
      </c>
      <c r="I27" s="600" t="s">
        <v>72</v>
      </c>
      <c r="J27" s="601" t="s">
        <v>72</v>
      </c>
      <c r="K27" s="706" t="s">
        <v>72</v>
      </c>
      <c r="L27" s="602" t="s">
        <v>72</v>
      </c>
      <c r="M27" s="603" t="s">
        <v>72</v>
      </c>
      <c r="N27" s="706" t="s">
        <v>72</v>
      </c>
      <c r="O27" s="604" t="s">
        <v>72</v>
      </c>
      <c r="P27" s="605" t="s">
        <v>72</v>
      </c>
      <c r="Q27" s="706" t="s">
        <v>72</v>
      </c>
      <c r="R27" s="606" t="s">
        <v>72</v>
      </c>
      <c r="S27" s="607" t="s">
        <v>72</v>
      </c>
      <c r="T27" s="706" t="s">
        <v>72</v>
      </c>
      <c r="U27" s="608" t="s">
        <v>72</v>
      </c>
      <c r="V27" s="609" t="s">
        <v>72</v>
      </c>
      <c r="W27" s="706" t="s">
        <v>72</v>
      </c>
    </row>
    <row r="28" spans="1:88" ht="50.1" customHeight="1" x14ac:dyDescent="0.25">
      <c r="A28" s="255"/>
      <c r="B28" s="104" t="s">
        <v>72</v>
      </c>
      <c r="C28" s="586"/>
      <c r="D28" s="45"/>
      <c r="E28" s="99"/>
      <c r="F28" s="597" t="s">
        <v>72</v>
      </c>
      <c r="G28" s="598" t="s">
        <v>72</v>
      </c>
      <c r="H28" s="610" t="s">
        <v>72</v>
      </c>
      <c r="I28" s="600" t="s">
        <v>72</v>
      </c>
      <c r="J28" s="601" t="s">
        <v>72</v>
      </c>
      <c r="K28" s="706" t="s">
        <v>72</v>
      </c>
      <c r="L28" s="602" t="s">
        <v>72</v>
      </c>
      <c r="M28" s="603" t="s">
        <v>72</v>
      </c>
      <c r="N28" s="706" t="s">
        <v>72</v>
      </c>
      <c r="O28" s="604" t="s">
        <v>72</v>
      </c>
      <c r="P28" s="605" t="s">
        <v>72</v>
      </c>
      <c r="Q28" s="706" t="s">
        <v>72</v>
      </c>
      <c r="R28" s="606" t="s">
        <v>72</v>
      </c>
      <c r="S28" s="607" t="s">
        <v>72</v>
      </c>
      <c r="T28" s="706" t="s">
        <v>72</v>
      </c>
      <c r="U28" s="608" t="s">
        <v>72</v>
      </c>
      <c r="V28" s="609" t="s">
        <v>72</v>
      </c>
      <c r="W28" s="706" t="s">
        <v>72</v>
      </c>
    </row>
    <row r="29" spans="1:88" s="74" customFormat="1" ht="50.1" customHeight="1" thickBot="1" x14ac:dyDescent="0.3">
      <c r="A29" s="255"/>
      <c r="B29" s="105" t="s">
        <v>72</v>
      </c>
      <c r="C29" s="587"/>
      <c r="D29" s="46"/>
      <c r="E29" s="112"/>
      <c r="F29" s="611" t="s">
        <v>72</v>
      </c>
      <c r="G29" s="612" t="s">
        <v>72</v>
      </c>
      <c r="H29" s="613" t="s">
        <v>72</v>
      </c>
      <c r="I29" s="614" t="s">
        <v>72</v>
      </c>
      <c r="J29" s="615" t="s">
        <v>72</v>
      </c>
      <c r="K29" s="707" t="s">
        <v>72</v>
      </c>
      <c r="L29" s="616" t="s">
        <v>72</v>
      </c>
      <c r="M29" s="617" t="s">
        <v>72</v>
      </c>
      <c r="N29" s="707" t="s">
        <v>72</v>
      </c>
      <c r="O29" s="618" t="s">
        <v>72</v>
      </c>
      <c r="P29" s="619" t="s">
        <v>72</v>
      </c>
      <c r="Q29" s="707" t="s">
        <v>72</v>
      </c>
      <c r="R29" s="620" t="s">
        <v>72</v>
      </c>
      <c r="S29" s="621" t="s">
        <v>72</v>
      </c>
      <c r="T29" s="707" t="s">
        <v>72</v>
      </c>
      <c r="U29" s="622" t="s">
        <v>72</v>
      </c>
      <c r="V29" s="623" t="s">
        <v>72</v>
      </c>
      <c r="W29" s="707" t="s">
        <v>72</v>
      </c>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row>
    <row r="30" spans="1:88" ht="21" customHeight="1" thickTop="1" x14ac:dyDescent="0.2">
      <c r="A30" s="255"/>
      <c r="B30" s="154"/>
      <c r="C30" s="508" t="s">
        <v>109</v>
      </c>
      <c r="D30" s="509"/>
      <c r="E30" s="510"/>
      <c r="F30" s="624"/>
      <c r="G30" s="625"/>
      <c r="H30" s="626"/>
      <c r="I30" s="627"/>
      <c r="J30" s="628"/>
      <c r="K30" s="710"/>
      <c r="L30" s="629"/>
      <c r="M30" s="630"/>
      <c r="N30" s="710"/>
      <c r="O30" s="631"/>
      <c r="P30" s="632"/>
      <c r="Q30" s="710"/>
      <c r="R30" s="633"/>
      <c r="S30" s="634"/>
      <c r="T30" s="710"/>
      <c r="U30" s="635"/>
      <c r="V30" s="636"/>
      <c r="W30" s="710"/>
    </row>
    <row r="31" spans="1:88" ht="21" customHeight="1" thickBot="1" x14ac:dyDescent="0.3">
      <c r="A31" s="255"/>
      <c r="B31" s="155"/>
      <c r="C31" s="511"/>
      <c r="D31" s="512"/>
      <c r="E31" s="513"/>
      <c r="F31" s="637"/>
      <c r="G31" s="638"/>
      <c r="H31" s="705"/>
      <c r="I31" s="639"/>
      <c r="J31" s="640"/>
      <c r="K31" s="711"/>
      <c r="L31" s="641"/>
      <c r="M31" s="642"/>
      <c r="N31" s="711"/>
      <c r="O31" s="643"/>
      <c r="P31" s="644"/>
      <c r="Q31" s="711"/>
      <c r="R31" s="645"/>
      <c r="S31" s="646"/>
      <c r="T31" s="711"/>
      <c r="U31" s="647"/>
      <c r="V31" s="648"/>
      <c r="W31" s="711"/>
    </row>
    <row r="32" spans="1:88" ht="48" customHeight="1" thickTop="1" x14ac:dyDescent="0.25">
      <c r="A32" s="255"/>
      <c r="B32" s="104" t="s">
        <v>72</v>
      </c>
      <c r="C32" s="519" t="s">
        <v>110</v>
      </c>
      <c r="D32" s="109"/>
      <c r="E32" s="108"/>
      <c r="F32" s="597" t="s">
        <v>72</v>
      </c>
      <c r="G32" s="598" t="s">
        <v>72</v>
      </c>
      <c r="H32" s="610" t="s">
        <v>72</v>
      </c>
      <c r="I32" s="600" t="s">
        <v>72</v>
      </c>
      <c r="J32" s="601" t="s">
        <v>72</v>
      </c>
      <c r="K32" s="706" t="s">
        <v>72</v>
      </c>
      <c r="L32" s="602" t="s">
        <v>72</v>
      </c>
      <c r="M32" s="603" t="s">
        <v>72</v>
      </c>
      <c r="N32" s="706" t="s">
        <v>72</v>
      </c>
      <c r="O32" s="604" t="s">
        <v>72</v>
      </c>
      <c r="P32" s="605" t="s">
        <v>72</v>
      </c>
      <c r="Q32" s="706" t="s">
        <v>72</v>
      </c>
      <c r="R32" s="606" t="s">
        <v>72</v>
      </c>
      <c r="S32" s="607" t="s">
        <v>72</v>
      </c>
      <c r="T32" s="706" t="s">
        <v>72</v>
      </c>
      <c r="U32" s="608" t="s">
        <v>72</v>
      </c>
      <c r="V32" s="609" t="s">
        <v>72</v>
      </c>
      <c r="W32" s="706" t="s">
        <v>72</v>
      </c>
    </row>
    <row r="33" spans="1:23" ht="48" customHeight="1" x14ac:dyDescent="0.25">
      <c r="A33" s="255"/>
      <c r="B33" s="104" t="s">
        <v>72</v>
      </c>
      <c r="C33" s="520"/>
      <c r="D33" s="45"/>
      <c r="E33" s="99"/>
      <c r="F33" s="597" t="s">
        <v>72</v>
      </c>
      <c r="G33" s="598" t="s">
        <v>72</v>
      </c>
      <c r="H33" s="610" t="s">
        <v>72</v>
      </c>
      <c r="I33" s="600" t="s">
        <v>72</v>
      </c>
      <c r="J33" s="601" t="s">
        <v>72</v>
      </c>
      <c r="K33" s="706" t="s">
        <v>72</v>
      </c>
      <c r="L33" s="602" t="s">
        <v>72</v>
      </c>
      <c r="M33" s="603" t="s">
        <v>72</v>
      </c>
      <c r="N33" s="706" t="s">
        <v>72</v>
      </c>
      <c r="O33" s="604" t="s">
        <v>72</v>
      </c>
      <c r="P33" s="605" t="s">
        <v>72</v>
      </c>
      <c r="Q33" s="706" t="s">
        <v>72</v>
      </c>
      <c r="R33" s="606" t="s">
        <v>72</v>
      </c>
      <c r="S33" s="607" t="s">
        <v>72</v>
      </c>
      <c r="T33" s="706" t="s">
        <v>72</v>
      </c>
      <c r="U33" s="608" t="s">
        <v>72</v>
      </c>
      <c r="V33" s="609" t="s">
        <v>72</v>
      </c>
      <c r="W33" s="706" t="s">
        <v>72</v>
      </c>
    </row>
    <row r="34" spans="1:23" ht="48" customHeight="1" x14ac:dyDescent="0.25">
      <c r="A34" s="255"/>
      <c r="B34" s="104" t="s">
        <v>72</v>
      </c>
      <c r="C34" s="520"/>
      <c r="D34" s="45"/>
      <c r="E34" s="99"/>
      <c r="F34" s="597" t="s">
        <v>72</v>
      </c>
      <c r="G34" s="598" t="s">
        <v>72</v>
      </c>
      <c r="H34" s="610" t="s">
        <v>72</v>
      </c>
      <c r="I34" s="600" t="s">
        <v>72</v>
      </c>
      <c r="J34" s="601" t="s">
        <v>72</v>
      </c>
      <c r="K34" s="706" t="s">
        <v>72</v>
      </c>
      <c r="L34" s="602" t="s">
        <v>72</v>
      </c>
      <c r="M34" s="603" t="s">
        <v>72</v>
      </c>
      <c r="N34" s="706" t="s">
        <v>72</v>
      </c>
      <c r="O34" s="604" t="s">
        <v>72</v>
      </c>
      <c r="P34" s="605" t="s">
        <v>72</v>
      </c>
      <c r="Q34" s="706" t="s">
        <v>72</v>
      </c>
      <c r="R34" s="606" t="s">
        <v>72</v>
      </c>
      <c r="S34" s="607" t="s">
        <v>72</v>
      </c>
      <c r="T34" s="706" t="s">
        <v>72</v>
      </c>
      <c r="U34" s="608" t="s">
        <v>72</v>
      </c>
      <c r="V34" s="609" t="s">
        <v>72</v>
      </c>
      <c r="W34" s="706" t="s">
        <v>72</v>
      </c>
    </row>
    <row r="35" spans="1:23" ht="48" customHeight="1" x14ac:dyDescent="0.25">
      <c r="A35" s="255"/>
      <c r="B35" s="104" t="s">
        <v>72</v>
      </c>
      <c r="C35" s="520"/>
      <c r="D35" s="45"/>
      <c r="E35" s="99"/>
      <c r="F35" s="597" t="s">
        <v>72</v>
      </c>
      <c r="G35" s="598" t="s">
        <v>72</v>
      </c>
      <c r="H35" s="610" t="s">
        <v>72</v>
      </c>
      <c r="I35" s="600" t="s">
        <v>72</v>
      </c>
      <c r="J35" s="601" t="s">
        <v>72</v>
      </c>
      <c r="K35" s="706" t="s">
        <v>72</v>
      </c>
      <c r="L35" s="602" t="s">
        <v>72</v>
      </c>
      <c r="M35" s="603" t="s">
        <v>72</v>
      </c>
      <c r="N35" s="706" t="s">
        <v>72</v>
      </c>
      <c r="O35" s="604" t="s">
        <v>72</v>
      </c>
      <c r="P35" s="605" t="s">
        <v>72</v>
      </c>
      <c r="Q35" s="706" t="s">
        <v>72</v>
      </c>
      <c r="R35" s="606" t="s">
        <v>72</v>
      </c>
      <c r="S35" s="607" t="s">
        <v>72</v>
      </c>
      <c r="T35" s="706" t="s">
        <v>72</v>
      </c>
      <c r="U35" s="608" t="s">
        <v>72</v>
      </c>
      <c r="V35" s="609" t="s">
        <v>72</v>
      </c>
      <c r="W35" s="706" t="s">
        <v>72</v>
      </c>
    </row>
    <row r="36" spans="1:23" ht="48" customHeight="1" x14ac:dyDescent="0.25">
      <c r="A36" s="255"/>
      <c r="B36" s="104" t="s">
        <v>72</v>
      </c>
      <c r="C36" s="520"/>
      <c r="D36" s="45"/>
      <c r="E36" s="99"/>
      <c r="F36" s="597" t="s">
        <v>72</v>
      </c>
      <c r="G36" s="598" t="s">
        <v>72</v>
      </c>
      <c r="H36" s="610" t="s">
        <v>72</v>
      </c>
      <c r="I36" s="600" t="s">
        <v>72</v>
      </c>
      <c r="J36" s="601" t="s">
        <v>72</v>
      </c>
      <c r="K36" s="706" t="s">
        <v>72</v>
      </c>
      <c r="L36" s="602" t="s">
        <v>72</v>
      </c>
      <c r="M36" s="603" t="s">
        <v>72</v>
      </c>
      <c r="N36" s="706" t="s">
        <v>72</v>
      </c>
      <c r="O36" s="604" t="s">
        <v>72</v>
      </c>
      <c r="P36" s="605" t="s">
        <v>72</v>
      </c>
      <c r="Q36" s="706" t="s">
        <v>72</v>
      </c>
      <c r="R36" s="606" t="s">
        <v>72</v>
      </c>
      <c r="S36" s="607" t="s">
        <v>72</v>
      </c>
      <c r="T36" s="706" t="s">
        <v>72</v>
      </c>
      <c r="U36" s="608" t="s">
        <v>72</v>
      </c>
      <c r="V36" s="609" t="s">
        <v>72</v>
      </c>
      <c r="W36" s="706" t="s">
        <v>72</v>
      </c>
    </row>
    <row r="37" spans="1:23" ht="48" customHeight="1" thickBot="1" x14ac:dyDescent="0.3">
      <c r="A37" s="255"/>
      <c r="B37" s="104" t="s">
        <v>72</v>
      </c>
      <c r="C37" s="520"/>
      <c r="D37" s="45"/>
      <c r="E37" s="99"/>
      <c r="F37" s="597" t="s">
        <v>72</v>
      </c>
      <c r="G37" s="598" t="s">
        <v>72</v>
      </c>
      <c r="H37" s="610" t="s">
        <v>72</v>
      </c>
      <c r="I37" s="600" t="s">
        <v>72</v>
      </c>
      <c r="J37" s="601" t="s">
        <v>72</v>
      </c>
      <c r="K37" s="706" t="s">
        <v>72</v>
      </c>
      <c r="L37" s="602" t="s">
        <v>72</v>
      </c>
      <c r="M37" s="603" t="s">
        <v>72</v>
      </c>
      <c r="N37" s="706" t="s">
        <v>72</v>
      </c>
      <c r="O37" s="604" t="s">
        <v>72</v>
      </c>
      <c r="P37" s="605" t="s">
        <v>72</v>
      </c>
      <c r="Q37" s="706" t="s">
        <v>72</v>
      </c>
      <c r="R37" s="606" t="s">
        <v>72</v>
      </c>
      <c r="S37" s="607" t="s">
        <v>72</v>
      </c>
      <c r="T37" s="706" t="s">
        <v>72</v>
      </c>
      <c r="U37" s="608" t="s">
        <v>72</v>
      </c>
      <c r="V37" s="609" t="s">
        <v>72</v>
      </c>
      <c r="W37" s="706" t="s">
        <v>72</v>
      </c>
    </row>
    <row r="38" spans="1:23" ht="21" customHeight="1" thickTop="1" x14ac:dyDescent="0.2">
      <c r="A38" s="255"/>
      <c r="B38" s="266"/>
      <c r="C38" s="508" t="s">
        <v>111</v>
      </c>
      <c r="D38" s="509"/>
      <c r="E38" s="510"/>
      <c r="F38" s="624"/>
      <c r="G38" s="625"/>
      <c r="H38" s="626"/>
      <c r="I38" s="627"/>
      <c r="J38" s="628"/>
      <c r="K38" s="710"/>
      <c r="L38" s="629"/>
      <c r="M38" s="630"/>
      <c r="N38" s="710"/>
      <c r="O38" s="631"/>
      <c r="P38" s="632"/>
      <c r="Q38" s="710"/>
      <c r="R38" s="633"/>
      <c r="S38" s="634"/>
      <c r="T38" s="710"/>
      <c r="U38" s="635"/>
      <c r="V38" s="636"/>
      <c r="W38" s="710"/>
    </row>
    <row r="39" spans="1:23" ht="21" customHeight="1" thickBot="1" x14ac:dyDescent="0.3">
      <c r="A39" s="255"/>
      <c r="B39" s="155"/>
      <c r="C39" s="511"/>
      <c r="D39" s="512"/>
      <c r="E39" s="513"/>
      <c r="F39" s="637"/>
      <c r="G39" s="638"/>
      <c r="H39" s="705"/>
      <c r="I39" s="639"/>
      <c r="J39" s="640"/>
      <c r="K39" s="711"/>
      <c r="L39" s="641"/>
      <c r="M39" s="642"/>
      <c r="N39" s="711"/>
      <c r="O39" s="643"/>
      <c r="P39" s="644"/>
      <c r="Q39" s="711"/>
      <c r="R39" s="645"/>
      <c r="S39" s="646"/>
      <c r="T39" s="711"/>
      <c r="U39" s="647"/>
      <c r="V39" s="648"/>
      <c r="W39" s="711"/>
    </row>
    <row r="40" spans="1:23" ht="48" customHeight="1" thickTop="1" x14ac:dyDescent="0.25">
      <c r="A40" s="255"/>
      <c r="B40" s="104" t="s">
        <v>72</v>
      </c>
      <c r="C40" s="519" t="s">
        <v>112</v>
      </c>
      <c r="D40" s="109"/>
      <c r="E40" s="108"/>
      <c r="F40" s="597" t="s">
        <v>72</v>
      </c>
      <c r="G40" s="598" t="s">
        <v>72</v>
      </c>
      <c r="H40" s="610" t="s">
        <v>72</v>
      </c>
      <c r="I40" s="600" t="s">
        <v>72</v>
      </c>
      <c r="J40" s="601" t="s">
        <v>72</v>
      </c>
      <c r="K40" s="706" t="s">
        <v>72</v>
      </c>
      <c r="L40" s="602" t="s">
        <v>72</v>
      </c>
      <c r="M40" s="603" t="s">
        <v>72</v>
      </c>
      <c r="N40" s="706" t="s">
        <v>72</v>
      </c>
      <c r="O40" s="604" t="s">
        <v>72</v>
      </c>
      <c r="P40" s="605" t="s">
        <v>72</v>
      </c>
      <c r="Q40" s="706" t="s">
        <v>72</v>
      </c>
      <c r="R40" s="606" t="s">
        <v>72</v>
      </c>
      <c r="S40" s="607" t="s">
        <v>72</v>
      </c>
      <c r="T40" s="706" t="s">
        <v>72</v>
      </c>
      <c r="U40" s="608" t="s">
        <v>72</v>
      </c>
      <c r="V40" s="609" t="s">
        <v>72</v>
      </c>
      <c r="W40" s="706" t="s">
        <v>72</v>
      </c>
    </row>
    <row r="41" spans="1:23" ht="48" customHeight="1" x14ac:dyDescent="0.25">
      <c r="A41" s="255"/>
      <c r="B41" s="104" t="s">
        <v>72</v>
      </c>
      <c r="C41" s="520"/>
      <c r="D41" s="45"/>
      <c r="E41" s="99"/>
      <c r="F41" s="597" t="s">
        <v>72</v>
      </c>
      <c r="G41" s="598" t="s">
        <v>72</v>
      </c>
      <c r="H41" s="610" t="s">
        <v>72</v>
      </c>
      <c r="I41" s="600" t="s">
        <v>72</v>
      </c>
      <c r="J41" s="601" t="s">
        <v>72</v>
      </c>
      <c r="K41" s="706" t="s">
        <v>72</v>
      </c>
      <c r="L41" s="602" t="s">
        <v>72</v>
      </c>
      <c r="M41" s="603" t="s">
        <v>72</v>
      </c>
      <c r="N41" s="706" t="s">
        <v>72</v>
      </c>
      <c r="O41" s="604" t="s">
        <v>72</v>
      </c>
      <c r="P41" s="605" t="s">
        <v>72</v>
      </c>
      <c r="Q41" s="706" t="s">
        <v>72</v>
      </c>
      <c r="R41" s="606" t="s">
        <v>72</v>
      </c>
      <c r="S41" s="607" t="s">
        <v>72</v>
      </c>
      <c r="T41" s="706" t="s">
        <v>72</v>
      </c>
      <c r="U41" s="608" t="s">
        <v>72</v>
      </c>
      <c r="V41" s="609" t="s">
        <v>72</v>
      </c>
      <c r="W41" s="706" t="s">
        <v>72</v>
      </c>
    </row>
    <row r="42" spans="1:23" ht="48" customHeight="1" x14ac:dyDescent="0.25">
      <c r="A42" s="255"/>
      <c r="B42" s="104" t="s">
        <v>72</v>
      </c>
      <c r="C42" s="520"/>
      <c r="D42" s="45"/>
      <c r="E42" s="99"/>
      <c r="F42" s="597" t="s">
        <v>72</v>
      </c>
      <c r="G42" s="598" t="s">
        <v>72</v>
      </c>
      <c r="H42" s="610" t="s">
        <v>72</v>
      </c>
      <c r="I42" s="600" t="s">
        <v>72</v>
      </c>
      <c r="J42" s="601" t="s">
        <v>72</v>
      </c>
      <c r="K42" s="706" t="s">
        <v>72</v>
      </c>
      <c r="L42" s="602" t="s">
        <v>72</v>
      </c>
      <c r="M42" s="603" t="s">
        <v>72</v>
      </c>
      <c r="N42" s="706" t="s">
        <v>72</v>
      </c>
      <c r="O42" s="604" t="s">
        <v>72</v>
      </c>
      <c r="P42" s="605" t="s">
        <v>72</v>
      </c>
      <c r="Q42" s="706" t="s">
        <v>72</v>
      </c>
      <c r="R42" s="606" t="s">
        <v>72</v>
      </c>
      <c r="S42" s="607" t="s">
        <v>72</v>
      </c>
      <c r="T42" s="706" t="s">
        <v>72</v>
      </c>
      <c r="U42" s="608" t="s">
        <v>72</v>
      </c>
      <c r="V42" s="609" t="s">
        <v>72</v>
      </c>
      <c r="W42" s="706" t="s">
        <v>72</v>
      </c>
    </row>
    <row r="43" spans="1:23" ht="48" customHeight="1" x14ac:dyDescent="0.25">
      <c r="A43" s="255"/>
      <c r="B43" s="104" t="s">
        <v>72</v>
      </c>
      <c r="C43" s="520"/>
      <c r="D43" s="45"/>
      <c r="E43" s="99"/>
      <c r="F43" s="597" t="s">
        <v>72</v>
      </c>
      <c r="G43" s="598" t="s">
        <v>72</v>
      </c>
      <c r="H43" s="610" t="s">
        <v>72</v>
      </c>
      <c r="I43" s="600" t="s">
        <v>72</v>
      </c>
      <c r="J43" s="601" t="s">
        <v>72</v>
      </c>
      <c r="K43" s="706" t="s">
        <v>72</v>
      </c>
      <c r="L43" s="602" t="s">
        <v>72</v>
      </c>
      <c r="M43" s="603" t="s">
        <v>72</v>
      </c>
      <c r="N43" s="706" t="s">
        <v>72</v>
      </c>
      <c r="O43" s="604" t="s">
        <v>72</v>
      </c>
      <c r="P43" s="605" t="s">
        <v>72</v>
      </c>
      <c r="Q43" s="706" t="s">
        <v>72</v>
      </c>
      <c r="R43" s="606" t="s">
        <v>72</v>
      </c>
      <c r="S43" s="607" t="s">
        <v>72</v>
      </c>
      <c r="T43" s="706" t="s">
        <v>72</v>
      </c>
      <c r="U43" s="608" t="s">
        <v>72</v>
      </c>
      <c r="V43" s="609" t="s">
        <v>72</v>
      </c>
      <c r="W43" s="706" t="s">
        <v>72</v>
      </c>
    </row>
    <row r="44" spans="1:23" ht="48" customHeight="1" x14ac:dyDescent="0.25">
      <c r="A44" s="255"/>
      <c r="B44" s="104" t="s">
        <v>72</v>
      </c>
      <c r="C44" s="520"/>
      <c r="D44" s="45"/>
      <c r="E44" s="99"/>
      <c r="F44" s="597" t="s">
        <v>72</v>
      </c>
      <c r="G44" s="598" t="s">
        <v>72</v>
      </c>
      <c r="H44" s="610" t="s">
        <v>72</v>
      </c>
      <c r="I44" s="600" t="s">
        <v>72</v>
      </c>
      <c r="J44" s="601" t="s">
        <v>72</v>
      </c>
      <c r="K44" s="706" t="s">
        <v>72</v>
      </c>
      <c r="L44" s="602" t="s">
        <v>72</v>
      </c>
      <c r="M44" s="603" t="s">
        <v>72</v>
      </c>
      <c r="N44" s="706" t="s">
        <v>72</v>
      </c>
      <c r="O44" s="604" t="s">
        <v>72</v>
      </c>
      <c r="P44" s="605" t="s">
        <v>72</v>
      </c>
      <c r="Q44" s="706" t="s">
        <v>72</v>
      </c>
      <c r="R44" s="606" t="s">
        <v>72</v>
      </c>
      <c r="S44" s="607" t="s">
        <v>72</v>
      </c>
      <c r="T44" s="706" t="s">
        <v>72</v>
      </c>
      <c r="U44" s="608" t="s">
        <v>72</v>
      </c>
      <c r="V44" s="609" t="s">
        <v>72</v>
      </c>
      <c r="W44" s="706" t="s">
        <v>72</v>
      </c>
    </row>
    <row r="45" spans="1:23" ht="48" customHeight="1" x14ac:dyDescent="0.25">
      <c r="A45" s="255"/>
      <c r="B45" s="104" t="s">
        <v>72</v>
      </c>
      <c r="C45" s="520"/>
      <c r="D45" s="45"/>
      <c r="E45" s="99"/>
      <c r="F45" s="597" t="s">
        <v>72</v>
      </c>
      <c r="G45" s="598" t="s">
        <v>72</v>
      </c>
      <c r="H45" s="610" t="s">
        <v>72</v>
      </c>
      <c r="I45" s="600" t="s">
        <v>72</v>
      </c>
      <c r="J45" s="601" t="s">
        <v>72</v>
      </c>
      <c r="K45" s="706" t="s">
        <v>72</v>
      </c>
      <c r="L45" s="602" t="s">
        <v>72</v>
      </c>
      <c r="M45" s="603" t="s">
        <v>72</v>
      </c>
      <c r="N45" s="706" t="s">
        <v>72</v>
      </c>
      <c r="O45" s="604" t="s">
        <v>72</v>
      </c>
      <c r="P45" s="605" t="s">
        <v>72</v>
      </c>
      <c r="Q45" s="706" t="s">
        <v>72</v>
      </c>
      <c r="R45" s="606" t="s">
        <v>72</v>
      </c>
      <c r="S45" s="607" t="s">
        <v>72</v>
      </c>
      <c r="T45" s="706" t="s">
        <v>72</v>
      </c>
      <c r="U45" s="608" t="s">
        <v>72</v>
      </c>
      <c r="V45" s="609" t="s">
        <v>72</v>
      </c>
      <c r="W45" s="706" t="s">
        <v>72</v>
      </c>
    </row>
    <row r="46" spans="1:23" ht="48" customHeight="1" x14ac:dyDescent="0.25">
      <c r="A46" s="255"/>
      <c r="B46" s="104" t="s">
        <v>72</v>
      </c>
      <c r="C46" s="520"/>
      <c r="D46" s="45"/>
      <c r="E46" s="99"/>
      <c r="F46" s="597" t="s">
        <v>72</v>
      </c>
      <c r="G46" s="598" t="s">
        <v>72</v>
      </c>
      <c r="H46" s="610" t="s">
        <v>72</v>
      </c>
      <c r="I46" s="600" t="s">
        <v>72</v>
      </c>
      <c r="J46" s="601" t="s">
        <v>72</v>
      </c>
      <c r="K46" s="706" t="s">
        <v>72</v>
      </c>
      <c r="L46" s="602" t="s">
        <v>72</v>
      </c>
      <c r="M46" s="603" t="s">
        <v>72</v>
      </c>
      <c r="N46" s="706" t="s">
        <v>72</v>
      </c>
      <c r="O46" s="604" t="s">
        <v>72</v>
      </c>
      <c r="P46" s="605" t="s">
        <v>72</v>
      </c>
      <c r="Q46" s="706" t="s">
        <v>72</v>
      </c>
      <c r="R46" s="606" t="s">
        <v>72</v>
      </c>
      <c r="S46" s="607" t="s">
        <v>72</v>
      </c>
      <c r="T46" s="706" t="s">
        <v>72</v>
      </c>
      <c r="U46" s="608" t="s">
        <v>72</v>
      </c>
      <c r="V46" s="609" t="s">
        <v>72</v>
      </c>
      <c r="W46" s="706" t="s">
        <v>72</v>
      </c>
    </row>
    <row r="47" spans="1:23" ht="48" customHeight="1" x14ac:dyDescent="0.25">
      <c r="A47" s="255"/>
      <c r="B47" s="104" t="s">
        <v>72</v>
      </c>
      <c r="C47" s="520"/>
      <c r="D47" s="45"/>
      <c r="E47" s="99"/>
      <c r="F47" s="597" t="s">
        <v>72</v>
      </c>
      <c r="G47" s="598" t="s">
        <v>72</v>
      </c>
      <c r="H47" s="610" t="s">
        <v>72</v>
      </c>
      <c r="I47" s="600" t="s">
        <v>72</v>
      </c>
      <c r="J47" s="601" t="s">
        <v>72</v>
      </c>
      <c r="K47" s="706" t="s">
        <v>72</v>
      </c>
      <c r="L47" s="602" t="s">
        <v>72</v>
      </c>
      <c r="M47" s="603" t="s">
        <v>72</v>
      </c>
      <c r="N47" s="706" t="s">
        <v>72</v>
      </c>
      <c r="O47" s="604" t="s">
        <v>72</v>
      </c>
      <c r="P47" s="605" t="s">
        <v>72</v>
      </c>
      <c r="Q47" s="706" t="s">
        <v>72</v>
      </c>
      <c r="R47" s="606" t="s">
        <v>72</v>
      </c>
      <c r="S47" s="607" t="s">
        <v>72</v>
      </c>
      <c r="T47" s="706" t="s">
        <v>72</v>
      </c>
      <c r="U47" s="608" t="s">
        <v>72</v>
      </c>
      <c r="V47" s="609" t="s">
        <v>72</v>
      </c>
      <c r="W47" s="706" t="s">
        <v>72</v>
      </c>
    </row>
    <row r="48" spans="1:23" ht="48" customHeight="1" x14ac:dyDescent="0.25">
      <c r="A48" s="255"/>
      <c r="B48" s="104" t="s">
        <v>72</v>
      </c>
      <c r="C48" s="520"/>
      <c r="D48" s="45"/>
      <c r="E48" s="99"/>
      <c r="F48" s="597" t="s">
        <v>72</v>
      </c>
      <c r="G48" s="598" t="s">
        <v>72</v>
      </c>
      <c r="H48" s="610" t="s">
        <v>72</v>
      </c>
      <c r="I48" s="600" t="s">
        <v>72</v>
      </c>
      <c r="J48" s="601" t="s">
        <v>72</v>
      </c>
      <c r="K48" s="706" t="s">
        <v>72</v>
      </c>
      <c r="L48" s="602" t="s">
        <v>72</v>
      </c>
      <c r="M48" s="603" t="s">
        <v>72</v>
      </c>
      <c r="N48" s="706" t="s">
        <v>72</v>
      </c>
      <c r="O48" s="604" t="s">
        <v>72</v>
      </c>
      <c r="P48" s="605" t="s">
        <v>72</v>
      </c>
      <c r="Q48" s="706" t="s">
        <v>72</v>
      </c>
      <c r="R48" s="606" t="s">
        <v>72</v>
      </c>
      <c r="S48" s="607" t="s">
        <v>72</v>
      </c>
      <c r="T48" s="706" t="s">
        <v>72</v>
      </c>
      <c r="U48" s="608" t="s">
        <v>72</v>
      </c>
      <c r="V48" s="609" t="s">
        <v>72</v>
      </c>
      <c r="W48" s="706" t="s">
        <v>72</v>
      </c>
    </row>
    <row r="49" spans="1:88" ht="48" customHeight="1" x14ac:dyDescent="0.25">
      <c r="A49" s="255"/>
      <c r="B49" s="104" t="s">
        <v>72</v>
      </c>
      <c r="C49" s="520"/>
      <c r="D49" s="45"/>
      <c r="E49" s="99"/>
      <c r="F49" s="597" t="s">
        <v>72</v>
      </c>
      <c r="G49" s="598" t="s">
        <v>72</v>
      </c>
      <c r="H49" s="610" t="s">
        <v>72</v>
      </c>
      <c r="I49" s="600" t="s">
        <v>72</v>
      </c>
      <c r="J49" s="601" t="s">
        <v>72</v>
      </c>
      <c r="K49" s="706" t="s">
        <v>72</v>
      </c>
      <c r="L49" s="602" t="s">
        <v>72</v>
      </c>
      <c r="M49" s="603" t="s">
        <v>72</v>
      </c>
      <c r="N49" s="706" t="s">
        <v>72</v>
      </c>
      <c r="O49" s="604" t="s">
        <v>72</v>
      </c>
      <c r="P49" s="605" t="s">
        <v>72</v>
      </c>
      <c r="Q49" s="706" t="s">
        <v>72</v>
      </c>
      <c r="R49" s="606" t="s">
        <v>72</v>
      </c>
      <c r="S49" s="607" t="s">
        <v>72</v>
      </c>
      <c r="T49" s="706" t="s">
        <v>72</v>
      </c>
      <c r="U49" s="608" t="s">
        <v>72</v>
      </c>
      <c r="V49" s="609" t="s">
        <v>72</v>
      </c>
      <c r="W49" s="706" t="s">
        <v>72</v>
      </c>
    </row>
    <row r="50" spans="1:88" ht="48" customHeight="1" x14ac:dyDescent="0.25">
      <c r="A50" s="255"/>
      <c r="B50" s="104" t="s">
        <v>72</v>
      </c>
      <c r="C50" s="520"/>
      <c r="D50" s="45"/>
      <c r="E50" s="99"/>
      <c r="F50" s="597" t="s">
        <v>72</v>
      </c>
      <c r="G50" s="598" t="s">
        <v>72</v>
      </c>
      <c r="H50" s="610" t="s">
        <v>72</v>
      </c>
      <c r="I50" s="600" t="s">
        <v>72</v>
      </c>
      <c r="J50" s="601" t="s">
        <v>72</v>
      </c>
      <c r="K50" s="706" t="s">
        <v>72</v>
      </c>
      <c r="L50" s="602" t="s">
        <v>72</v>
      </c>
      <c r="M50" s="603" t="s">
        <v>72</v>
      </c>
      <c r="N50" s="706" t="s">
        <v>72</v>
      </c>
      <c r="O50" s="604" t="s">
        <v>72</v>
      </c>
      <c r="P50" s="605" t="s">
        <v>72</v>
      </c>
      <c r="Q50" s="706" t="s">
        <v>72</v>
      </c>
      <c r="R50" s="606" t="s">
        <v>72</v>
      </c>
      <c r="S50" s="607" t="s">
        <v>72</v>
      </c>
      <c r="T50" s="706" t="s">
        <v>72</v>
      </c>
      <c r="U50" s="608" t="s">
        <v>72</v>
      </c>
      <c r="V50" s="609" t="s">
        <v>72</v>
      </c>
      <c r="W50" s="706" t="s">
        <v>72</v>
      </c>
    </row>
    <row r="51" spans="1:88" ht="48" customHeight="1" x14ac:dyDescent="0.25">
      <c r="A51" s="255"/>
      <c r="B51" s="104" t="s">
        <v>72</v>
      </c>
      <c r="C51" s="520"/>
      <c r="D51" s="45"/>
      <c r="E51" s="99"/>
      <c r="F51" s="597" t="s">
        <v>72</v>
      </c>
      <c r="G51" s="598" t="s">
        <v>72</v>
      </c>
      <c r="H51" s="610" t="s">
        <v>72</v>
      </c>
      <c r="I51" s="600" t="s">
        <v>72</v>
      </c>
      <c r="J51" s="601" t="s">
        <v>72</v>
      </c>
      <c r="K51" s="706" t="s">
        <v>72</v>
      </c>
      <c r="L51" s="602" t="s">
        <v>72</v>
      </c>
      <c r="M51" s="603" t="s">
        <v>72</v>
      </c>
      <c r="N51" s="706" t="s">
        <v>72</v>
      </c>
      <c r="O51" s="604" t="s">
        <v>72</v>
      </c>
      <c r="P51" s="605" t="s">
        <v>72</v>
      </c>
      <c r="Q51" s="706" t="s">
        <v>72</v>
      </c>
      <c r="R51" s="606" t="s">
        <v>72</v>
      </c>
      <c r="S51" s="607" t="s">
        <v>72</v>
      </c>
      <c r="T51" s="706" t="s">
        <v>72</v>
      </c>
      <c r="U51" s="608" t="s">
        <v>72</v>
      </c>
      <c r="V51" s="609" t="s">
        <v>72</v>
      </c>
      <c r="W51" s="706" t="s">
        <v>72</v>
      </c>
    </row>
    <row r="52" spans="1:88" ht="48" customHeight="1" x14ac:dyDescent="0.25">
      <c r="A52" s="255"/>
      <c r="B52" s="104" t="s">
        <v>72</v>
      </c>
      <c r="C52" s="520"/>
      <c r="D52" s="45"/>
      <c r="E52" s="99"/>
      <c r="F52" s="597" t="s">
        <v>72</v>
      </c>
      <c r="G52" s="598" t="s">
        <v>72</v>
      </c>
      <c r="H52" s="610" t="s">
        <v>72</v>
      </c>
      <c r="I52" s="600" t="s">
        <v>72</v>
      </c>
      <c r="J52" s="601" t="s">
        <v>72</v>
      </c>
      <c r="K52" s="706" t="s">
        <v>72</v>
      </c>
      <c r="L52" s="602" t="s">
        <v>72</v>
      </c>
      <c r="M52" s="603" t="s">
        <v>72</v>
      </c>
      <c r="N52" s="706" t="s">
        <v>72</v>
      </c>
      <c r="O52" s="604" t="s">
        <v>72</v>
      </c>
      <c r="P52" s="605" t="s">
        <v>72</v>
      </c>
      <c r="Q52" s="706" t="s">
        <v>72</v>
      </c>
      <c r="R52" s="606" t="s">
        <v>72</v>
      </c>
      <c r="S52" s="607" t="s">
        <v>72</v>
      </c>
      <c r="T52" s="706" t="s">
        <v>72</v>
      </c>
      <c r="U52" s="608" t="s">
        <v>72</v>
      </c>
      <c r="V52" s="609" t="s">
        <v>72</v>
      </c>
      <c r="W52" s="706" t="s">
        <v>72</v>
      </c>
    </row>
    <row r="53" spans="1:88" s="74" customFormat="1" ht="48" customHeight="1" thickBot="1" x14ac:dyDescent="0.3">
      <c r="A53" s="255"/>
      <c r="B53" s="105" t="s">
        <v>72</v>
      </c>
      <c r="C53" s="521"/>
      <c r="D53" s="46"/>
      <c r="E53" s="112"/>
      <c r="F53" s="611" t="s">
        <v>72</v>
      </c>
      <c r="G53" s="612" t="s">
        <v>72</v>
      </c>
      <c r="H53" s="613" t="s">
        <v>72</v>
      </c>
      <c r="I53" s="614" t="s">
        <v>72</v>
      </c>
      <c r="J53" s="615" t="s">
        <v>72</v>
      </c>
      <c r="K53" s="707" t="s">
        <v>72</v>
      </c>
      <c r="L53" s="616" t="s">
        <v>72</v>
      </c>
      <c r="M53" s="617" t="s">
        <v>72</v>
      </c>
      <c r="N53" s="707" t="s">
        <v>72</v>
      </c>
      <c r="O53" s="618" t="s">
        <v>72</v>
      </c>
      <c r="P53" s="619" t="s">
        <v>72</v>
      </c>
      <c r="Q53" s="707" t="s">
        <v>72</v>
      </c>
      <c r="R53" s="620" t="s">
        <v>72</v>
      </c>
      <c r="S53" s="621" t="s">
        <v>72</v>
      </c>
      <c r="T53" s="707" t="s">
        <v>72</v>
      </c>
      <c r="U53" s="622" t="s">
        <v>72</v>
      </c>
      <c r="V53" s="623" t="s">
        <v>72</v>
      </c>
      <c r="W53" s="707" t="s">
        <v>72</v>
      </c>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row>
    <row r="54" spans="1:88" ht="21" customHeight="1" thickTop="1" x14ac:dyDescent="0.2">
      <c r="A54" s="255"/>
      <c r="B54" s="154"/>
      <c r="C54" s="508" t="s">
        <v>113</v>
      </c>
      <c r="D54" s="509"/>
      <c r="E54" s="510"/>
      <c r="F54" s="624"/>
      <c r="G54" s="625"/>
      <c r="H54" s="626"/>
      <c r="I54" s="627"/>
      <c r="J54" s="628"/>
      <c r="K54" s="710"/>
      <c r="L54" s="629"/>
      <c r="M54" s="630"/>
      <c r="N54" s="710"/>
      <c r="O54" s="631"/>
      <c r="P54" s="632"/>
      <c r="Q54" s="710"/>
      <c r="R54" s="633"/>
      <c r="S54" s="634"/>
      <c r="T54" s="710"/>
      <c r="U54" s="635"/>
      <c r="V54" s="636"/>
      <c r="W54" s="710"/>
    </row>
    <row r="55" spans="1:88" ht="21" customHeight="1" thickBot="1" x14ac:dyDescent="0.3">
      <c r="A55" s="255"/>
      <c r="B55" s="155"/>
      <c r="C55" s="511"/>
      <c r="D55" s="512"/>
      <c r="E55" s="513"/>
      <c r="F55" s="637"/>
      <c r="G55" s="638"/>
      <c r="H55" s="705"/>
      <c r="I55" s="639"/>
      <c r="J55" s="640"/>
      <c r="K55" s="711"/>
      <c r="L55" s="641"/>
      <c r="M55" s="642"/>
      <c r="N55" s="711"/>
      <c r="O55" s="643"/>
      <c r="P55" s="644"/>
      <c r="Q55" s="711"/>
      <c r="R55" s="645"/>
      <c r="S55" s="646"/>
      <c r="T55" s="711"/>
      <c r="U55" s="647"/>
      <c r="V55" s="648"/>
      <c r="W55" s="711"/>
    </row>
    <row r="56" spans="1:88" ht="48" customHeight="1" thickTop="1" x14ac:dyDescent="0.25">
      <c r="A56" s="255"/>
      <c r="B56" s="104" t="s">
        <v>72</v>
      </c>
      <c r="C56" s="519" t="s">
        <v>114</v>
      </c>
      <c r="D56" s="109"/>
      <c r="E56" s="108"/>
      <c r="F56" s="597" t="s">
        <v>72</v>
      </c>
      <c r="G56" s="598" t="s">
        <v>72</v>
      </c>
      <c r="H56" s="610" t="s">
        <v>72</v>
      </c>
      <c r="I56" s="600" t="s">
        <v>72</v>
      </c>
      <c r="J56" s="601" t="s">
        <v>72</v>
      </c>
      <c r="K56" s="706" t="s">
        <v>72</v>
      </c>
      <c r="L56" s="602" t="s">
        <v>72</v>
      </c>
      <c r="M56" s="603" t="s">
        <v>72</v>
      </c>
      <c r="N56" s="706" t="s">
        <v>72</v>
      </c>
      <c r="O56" s="604" t="s">
        <v>72</v>
      </c>
      <c r="P56" s="605" t="s">
        <v>72</v>
      </c>
      <c r="Q56" s="706" t="s">
        <v>72</v>
      </c>
      <c r="R56" s="606" t="s">
        <v>72</v>
      </c>
      <c r="S56" s="607" t="s">
        <v>72</v>
      </c>
      <c r="T56" s="706" t="s">
        <v>72</v>
      </c>
      <c r="U56" s="608" t="s">
        <v>72</v>
      </c>
      <c r="V56" s="609" t="s">
        <v>72</v>
      </c>
      <c r="W56" s="706" t="s">
        <v>72</v>
      </c>
    </row>
    <row r="57" spans="1:88" ht="48" customHeight="1" x14ac:dyDescent="0.25">
      <c r="A57" s="255"/>
      <c r="B57" s="104" t="s">
        <v>72</v>
      </c>
      <c r="C57" s="520"/>
      <c r="D57" s="45"/>
      <c r="E57" s="99"/>
      <c r="F57" s="597" t="s">
        <v>72</v>
      </c>
      <c r="G57" s="598" t="s">
        <v>72</v>
      </c>
      <c r="H57" s="610" t="s">
        <v>72</v>
      </c>
      <c r="I57" s="600" t="s">
        <v>72</v>
      </c>
      <c r="J57" s="601" t="s">
        <v>72</v>
      </c>
      <c r="K57" s="706" t="s">
        <v>72</v>
      </c>
      <c r="L57" s="602" t="s">
        <v>72</v>
      </c>
      <c r="M57" s="603" t="s">
        <v>72</v>
      </c>
      <c r="N57" s="706" t="s">
        <v>72</v>
      </c>
      <c r="O57" s="604" t="s">
        <v>72</v>
      </c>
      <c r="P57" s="605" t="s">
        <v>72</v>
      </c>
      <c r="Q57" s="706" t="s">
        <v>72</v>
      </c>
      <c r="R57" s="606" t="s">
        <v>72</v>
      </c>
      <c r="S57" s="607" t="s">
        <v>72</v>
      </c>
      <c r="T57" s="706" t="s">
        <v>72</v>
      </c>
      <c r="U57" s="608" t="s">
        <v>72</v>
      </c>
      <c r="V57" s="609" t="s">
        <v>72</v>
      </c>
      <c r="W57" s="706" t="s">
        <v>72</v>
      </c>
    </row>
    <row r="58" spans="1:88" ht="48" customHeight="1" x14ac:dyDescent="0.25">
      <c r="A58" s="255"/>
      <c r="B58" s="104" t="s">
        <v>72</v>
      </c>
      <c r="C58" s="520"/>
      <c r="D58" s="45"/>
      <c r="E58" s="99"/>
      <c r="F58" s="597" t="s">
        <v>72</v>
      </c>
      <c r="G58" s="598" t="s">
        <v>72</v>
      </c>
      <c r="H58" s="610" t="s">
        <v>72</v>
      </c>
      <c r="I58" s="600" t="s">
        <v>72</v>
      </c>
      <c r="J58" s="601" t="s">
        <v>72</v>
      </c>
      <c r="K58" s="706" t="s">
        <v>72</v>
      </c>
      <c r="L58" s="602" t="s">
        <v>72</v>
      </c>
      <c r="M58" s="603" t="s">
        <v>72</v>
      </c>
      <c r="N58" s="706" t="s">
        <v>72</v>
      </c>
      <c r="O58" s="604" t="s">
        <v>72</v>
      </c>
      <c r="P58" s="605" t="s">
        <v>72</v>
      </c>
      <c r="Q58" s="706" t="s">
        <v>72</v>
      </c>
      <c r="R58" s="606" t="s">
        <v>72</v>
      </c>
      <c r="S58" s="607" t="s">
        <v>72</v>
      </c>
      <c r="T58" s="706" t="s">
        <v>72</v>
      </c>
      <c r="U58" s="608" t="s">
        <v>72</v>
      </c>
      <c r="V58" s="609" t="s">
        <v>72</v>
      </c>
      <c r="W58" s="706" t="s">
        <v>72</v>
      </c>
    </row>
    <row r="59" spans="1:88" ht="48" customHeight="1" x14ac:dyDescent="0.25">
      <c r="A59" s="255"/>
      <c r="B59" s="104" t="s">
        <v>72</v>
      </c>
      <c r="C59" s="520"/>
      <c r="D59" s="45"/>
      <c r="E59" s="99"/>
      <c r="F59" s="597" t="s">
        <v>72</v>
      </c>
      <c r="G59" s="598" t="s">
        <v>72</v>
      </c>
      <c r="H59" s="610" t="s">
        <v>72</v>
      </c>
      <c r="I59" s="600" t="s">
        <v>72</v>
      </c>
      <c r="J59" s="601" t="s">
        <v>72</v>
      </c>
      <c r="K59" s="706" t="s">
        <v>72</v>
      </c>
      <c r="L59" s="602" t="s">
        <v>72</v>
      </c>
      <c r="M59" s="603" t="s">
        <v>72</v>
      </c>
      <c r="N59" s="706" t="s">
        <v>72</v>
      </c>
      <c r="O59" s="604" t="s">
        <v>72</v>
      </c>
      <c r="P59" s="605" t="s">
        <v>72</v>
      </c>
      <c r="Q59" s="706" t="s">
        <v>72</v>
      </c>
      <c r="R59" s="606" t="s">
        <v>72</v>
      </c>
      <c r="S59" s="607" t="s">
        <v>72</v>
      </c>
      <c r="T59" s="706" t="s">
        <v>72</v>
      </c>
      <c r="U59" s="608" t="s">
        <v>72</v>
      </c>
      <c r="V59" s="609" t="s">
        <v>72</v>
      </c>
      <c r="W59" s="706" t="s">
        <v>72</v>
      </c>
    </row>
    <row r="60" spans="1:88" ht="48" customHeight="1" x14ac:dyDescent="0.25">
      <c r="A60" s="255"/>
      <c r="B60" s="104" t="s">
        <v>72</v>
      </c>
      <c r="C60" s="520"/>
      <c r="D60" s="45"/>
      <c r="E60" s="99"/>
      <c r="F60" s="597" t="s">
        <v>72</v>
      </c>
      <c r="G60" s="598" t="s">
        <v>72</v>
      </c>
      <c r="H60" s="610" t="s">
        <v>72</v>
      </c>
      <c r="I60" s="600" t="s">
        <v>72</v>
      </c>
      <c r="J60" s="601" t="s">
        <v>72</v>
      </c>
      <c r="K60" s="706" t="s">
        <v>72</v>
      </c>
      <c r="L60" s="602" t="s">
        <v>72</v>
      </c>
      <c r="M60" s="603" t="s">
        <v>72</v>
      </c>
      <c r="N60" s="706" t="s">
        <v>72</v>
      </c>
      <c r="O60" s="604" t="s">
        <v>72</v>
      </c>
      <c r="P60" s="605" t="s">
        <v>72</v>
      </c>
      <c r="Q60" s="706" t="s">
        <v>72</v>
      </c>
      <c r="R60" s="606" t="s">
        <v>72</v>
      </c>
      <c r="S60" s="607" t="s">
        <v>72</v>
      </c>
      <c r="T60" s="706" t="s">
        <v>72</v>
      </c>
      <c r="U60" s="608" t="s">
        <v>72</v>
      </c>
      <c r="V60" s="609" t="s">
        <v>72</v>
      </c>
      <c r="W60" s="706" t="s">
        <v>72</v>
      </c>
    </row>
    <row r="61" spans="1:88" ht="48" customHeight="1" x14ac:dyDescent="0.25">
      <c r="A61" s="255"/>
      <c r="B61" s="104" t="s">
        <v>72</v>
      </c>
      <c r="C61" s="520"/>
      <c r="D61" s="45"/>
      <c r="E61" s="99"/>
      <c r="F61" s="597" t="s">
        <v>72</v>
      </c>
      <c r="G61" s="598" t="s">
        <v>72</v>
      </c>
      <c r="H61" s="610" t="s">
        <v>72</v>
      </c>
      <c r="I61" s="600" t="s">
        <v>72</v>
      </c>
      <c r="J61" s="601" t="s">
        <v>72</v>
      </c>
      <c r="K61" s="706" t="s">
        <v>72</v>
      </c>
      <c r="L61" s="602" t="s">
        <v>72</v>
      </c>
      <c r="M61" s="603" t="s">
        <v>72</v>
      </c>
      <c r="N61" s="706" t="s">
        <v>72</v>
      </c>
      <c r="O61" s="604" t="s">
        <v>72</v>
      </c>
      <c r="P61" s="605" t="s">
        <v>72</v>
      </c>
      <c r="Q61" s="706" t="s">
        <v>72</v>
      </c>
      <c r="R61" s="606" t="s">
        <v>72</v>
      </c>
      <c r="S61" s="607" t="s">
        <v>72</v>
      </c>
      <c r="T61" s="706" t="s">
        <v>72</v>
      </c>
      <c r="U61" s="608" t="s">
        <v>72</v>
      </c>
      <c r="V61" s="609" t="s">
        <v>72</v>
      </c>
      <c r="W61" s="706" t="s">
        <v>72</v>
      </c>
    </row>
    <row r="62" spans="1:88" ht="48" customHeight="1" x14ac:dyDescent="0.25">
      <c r="A62" s="255"/>
      <c r="B62" s="104" t="s">
        <v>72</v>
      </c>
      <c r="C62" s="520"/>
      <c r="D62" s="45"/>
      <c r="E62" s="99"/>
      <c r="F62" s="597" t="s">
        <v>72</v>
      </c>
      <c r="G62" s="598" t="s">
        <v>72</v>
      </c>
      <c r="H62" s="610" t="s">
        <v>72</v>
      </c>
      <c r="I62" s="600" t="s">
        <v>72</v>
      </c>
      <c r="J62" s="601" t="s">
        <v>72</v>
      </c>
      <c r="K62" s="706" t="s">
        <v>72</v>
      </c>
      <c r="L62" s="602" t="s">
        <v>72</v>
      </c>
      <c r="M62" s="603" t="s">
        <v>72</v>
      </c>
      <c r="N62" s="706" t="s">
        <v>72</v>
      </c>
      <c r="O62" s="604" t="s">
        <v>72</v>
      </c>
      <c r="P62" s="605" t="s">
        <v>72</v>
      </c>
      <c r="Q62" s="706" t="s">
        <v>72</v>
      </c>
      <c r="R62" s="606" t="s">
        <v>72</v>
      </c>
      <c r="S62" s="607" t="s">
        <v>72</v>
      </c>
      <c r="T62" s="706" t="s">
        <v>72</v>
      </c>
      <c r="U62" s="608" t="s">
        <v>72</v>
      </c>
      <c r="V62" s="609" t="s">
        <v>72</v>
      </c>
      <c r="W62" s="706" t="s">
        <v>72</v>
      </c>
    </row>
    <row r="63" spans="1:88" ht="48" customHeight="1" x14ac:dyDescent="0.25">
      <c r="A63" s="255"/>
      <c r="B63" s="104" t="s">
        <v>72</v>
      </c>
      <c r="C63" s="520"/>
      <c r="D63" s="45"/>
      <c r="E63" s="99"/>
      <c r="F63" s="597" t="s">
        <v>72</v>
      </c>
      <c r="G63" s="598" t="s">
        <v>72</v>
      </c>
      <c r="H63" s="610" t="s">
        <v>72</v>
      </c>
      <c r="I63" s="600" t="s">
        <v>72</v>
      </c>
      <c r="J63" s="601" t="s">
        <v>72</v>
      </c>
      <c r="K63" s="706" t="s">
        <v>72</v>
      </c>
      <c r="L63" s="602" t="s">
        <v>72</v>
      </c>
      <c r="M63" s="603" t="s">
        <v>72</v>
      </c>
      <c r="N63" s="706" t="s">
        <v>72</v>
      </c>
      <c r="O63" s="604" t="s">
        <v>72</v>
      </c>
      <c r="P63" s="605" t="s">
        <v>72</v>
      </c>
      <c r="Q63" s="706" t="s">
        <v>72</v>
      </c>
      <c r="R63" s="606" t="s">
        <v>72</v>
      </c>
      <c r="S63" s="607" t="s">
        <v>72</v>
      </c>
      <c r="T63" s="706" t="s">
        <v>72</v>
      </c>
      <c r="U63" s="608" t="s">
        <v>72</v>
      </c>
      <c r="V63" s="609" t="s">
        <v>72</v>
      </c>
      <c r="W63" s="706" t="s">
        <v>72</v>
      </c>
    </row>
    <row r="64" spans="1:88" ht="48" customHeight="1" x14ac:dyDescent="0.25">
      <c r="A64" s="255"/>
      <c r="B64" s="104" t="s">
        <v>72</v>
      </c>
      <c r="C64" s="520"/>
      <c r="D64" s="45"/>
      <c r="E64" s="99"/>
      <c r="F64" s="597" t="s">
        <v>72</v>
      </c>
      <c r="G64" s="598" t="s">
        <v>72</v>
      </c>
      <c r="H64" s="610" t="s">
        <v>72</v>
      </c>
      <c r="I64" s="600" t="s">
        <v>72</v>
      </c>
      <c r="J64" s="601" t="s">
        <v>72</v>
      </c>
      <c r="K64" s="706" t="s">
        <v>72</v>
      </c>
      <c r="L64" s="602" t="s">
        <v>72</v>
      </c>
      <c r="M64" s="603" t="s">
        <v>72</v>
      </c>
      <c r="N64" s="706" t="s">
        <v>72</v>
      </c>
      <c r="O64" s="604" t="s">
        <v>72</v>
      </c>
      <c r="P64" s="605" t="s">
        <v>72</v>
      </c>
      <c r="Q64" s="706" t="s">
        <v>72</v>
      </c>
      <c r="R64" s="606" t="s">
        <v>72</v>
      </c>
      <c r="S64" s="607" t="s">
        <v>72</v>
      </c>
      <c r="T64" s="706" t="s">
        <v>72</v>
      </c>
      <c r="U64" s="608" t="s">
        <v>72</v>
      </c>
      <c r="V64" s="609" t="s">
        <v>72</v>
      </c>
      <c r="W64" s="706" t="s">
        <v>72</v>
      </c>
    </row>
    <row r="65" spans="1:88" s="74" customFormat="1" ht="48" customHeight="1" thickBot="1" x14ac:dyDescent="0.3">
      <c r="A65" s="255"/>
      <c r="B65" s="105" t="s">
        <v>72</v>
      </c>
      <c r="C65" s="521"/>
      <c r="D65" s="46"/>
      <c r="E65" s="112"/>
      <c r="F65" s="611" t="s">
        <v>72</v>
      </c>
      <c r="G65" s="612" t="s">
        <v>72</v>
      </c>
      <c r="H65" s="613" t="s">
        <v>72</v>
      </c>
      <c r="I65" s="614" t="s">
        <v>72</v>
      </c>
      <c r="J65" s="615" t="s">
        <v>72</v>
      </c>
      <c r="K65" s="707" t="s">
        <v>72</v>
      </c>
      <c r="L65" s="616" t="s">
        <v>72</v>
      </c>
      <c r="M65" s="617" t="s">
        <v>72</v>
      </c>
      <c r="N65" s="707" t="s">
        <v>72</v>
      </c>
      <c r="O65" s="618" t="s">
        <v>72</v>
      </c>
      <c r="P65" s="619" t="s">
        <v>72</v>
      </c>
      <c r="Q65" s="707" t="s">
        <v>72</v>
      </c>
      <c r="R65" s="620" t="s">
        <v>72</v>
      </c>
      <c r="S65" s="621" t="s">
        <v>72</v>
      </c>
      <c r="T65" s="707" t="s">
        <v>72</v>
      </c>
      <c r="U65" s="622" t="s">
        <v>72</v>
      </c>
      <c r="V65" s="623" t="s">
        <v>72</v>
      </c>
      <c r="W65" s="707" t="s">
        <v>72</v>
      </c>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row>
    <row r="66" spans="1:88" ht="21" customHeight="1" thickTop="1" x14ac:dyDescent="0.2">
      <c r="A66" s="255"/>
      <c r="B66" s="154"/>
      <c r="C66" s="508" t="s">
        <v>115</v>
      </c>
      <c r="D66" s="509"/>
      <c r="E66" s="510"/>
      <c r="F66" s="624"/>
      <c r="G66" s="625"/>
      <c r="H66" s="626"/>
      <c r="I66" s="627"/>
      <c r="J66" s="628"/>
      <c r="K66" s="710"/>
      <c r="L66" s="629"/>
      <c r="M66" s="630"/>
      <c r="N66" s="710"/>
      <c r="O66" s="631"/>
      <c r="P66" s="632"/>
      <c r="Q66" s="710"/>
      <c r="R66" s="633"/>
      <c r="S66" s="634"/>
      <c r="T66" s="710"/>
      <c r="U66" s="635"/>
      <c r="V66" s="636"/>
      <c r="W66" s="710"/>
    </row>
    <row r="67" spans="1:88" ht="21" customHeight="1" thickBot="1" x14ac:dyDescent="0.3">
      <c r="A67" s="255"/>
      <c r="B67" s="155"/>
      <c r="C67" s="511"/>
      <c r="D67" s="512"/>
      <c r="E67" s="513"/>
      <c r="F67" s="637"/>
      <c r="G67" s="638"/>
      <c r="H67" s="705"/>
      <c r="I67" s="639"/>
      <c r="J67" s="640"/>
      <c r="K67" s="711"/>
      <c r="L67" s="641"/>
      <c r="M67" s="642"/>
      <c r="N67" s="711"/>
      <c r="O67" s="643"/>
      <c r="P67" s="644"/>
      <c r="Q67" s="711"/>
      <c r="R67" s="645"/>
      <c r="S67" s="646"/>
      <c r="T67" s="711"/>
      <c r="U67" s="647"/>
      <c r="V67" s="648"/>
      <c r="W67" s="711"/>
    </row>
    <row r="68" spans="1:88" ht="48" customHeight="1" thickTop="1" x14ac:dyDescent="0.25">
      <c r="A68" s="255"/>
      <c r="B68" s="104" t="s">
        <v>72</v>
      </c>
      <c r="C68" s="519" t="s">
        <v>116</v>
      </c>
      <c r="D68" s="109"/>
      <c r="E68" s="108"/>
      <c r="F68" s="597" t="s">
        <v>72</v>
      </c>
      <c r="G68" s="598" t="s">
        <v>72</v>
      </c>
      <c r="H68" s="610" t="s">
        <v>72</v>
      </c>
      <c r="I68" s="600" t="s">
        <v>72</v>
      </c>
      <c r="J68" s="601" t="s">
        <v>72</v>
      </c>
      <c r="K68" s="706" t="s">
        <v>72</v>
      </c>
      <c r="L68" s="602" t="s">
        <v>72</v>
      </c>
      <c r="M68" s="603" t="s">
        <v>72</v>
      </c>
      <c r="N68" s="706" t="s">
        <v>72</v>
      </c>
      <c r="O68" s="604" t="s">
        <v>72</v>
      </c>
      <c r="P68" s="605" t="s">
        <v>72</v>
      </c>
      <c r="Q68" s="706" t="s">
        <v>72</v>
      </c>
      <c r="R68" s="606" t="s">
        <v>72</v>
      </c>
      <c r="S68" s="607" t="s">
        <v>72</v>
      </c>
      <c r="T68" s="706" t="s">
        <v>72</v>
      </c>
      <c r="U68" s="608" t="s">
        <v>72</v>
      </c>
      <c r="V68" s="609" t="s">
        <v>72</v>
      </c>
      <c r="W68" s="706" t="s">
        <v>72</v>
      </c>
    </row>
    <row r="69" spans="1:88" ht="48" customHeight="1" x14ac:dyDescent="0.25">
      <c r="A69" s="255"/>
      <c r="B69" s="104" t="s">
        <v>72</v>
      </c>
      <c r="C69" s="520"/>
      <c r="D69" s="45"/>
      <c r="E69" s="99"/>
      <c r="F69" s="597" t="s">
        <v>72</v>
      </c>
      <c r="G69" s="598" t="s">
        <v>72</v>
      </c>
      <c r="H69" s="610" t="s">
        <v>72</v>
      </c>
      <c r="I69" s="600" t="s">
        <v>72</v>
      </c>
      <c r="J69" s="601" t="s">
        <v>72</v>
      </c>
      <c r="K69" s="706" t="s">
        <v>72</v>
      </c>
      <c r="L69" s="602" t="s">
        <v>72</v>
      </c>
      <c r="M69" s="603" t="s">
        <v>72</v>
      </c>
      <c r="N69" s="706" t="s">
        <v>72</v>
      </c>
      <c r="O69" s="604" t="s">
        <v>72</v>
      </c>
      <c r="P69" s="605" t="s">
        <v>72</v>
      </c>
      <c r="Q69" s="706" t="s">
        <v>72</v>
      </c>
      <c r="R69" s="606" t="s">
        <v>72</v>
      </c>
      <c r="S69" s="607" t="s">
        <v>72</v>
      </c>
      <c r="T69" s="706" t="s">
        <v>72</v>
      </c>
      <c r="U69" s="608" t="s">
        <v>72</v>
      </c>
      <c r="V69" s="609" t="s">
        <v>72</v>
      </c>
      <c r="W69" s="706" t="s">
        <v>72</v>
      </c>
    </row>
    <row r="70" spans="1:88" ht="48" customHeight="1" x14ac:dyDescent="0.25">
      <c r="A70" s="255"/>
      <c r="B70" s="104" t="s">
        <v>72</v>
      </c>
      <c r="C70" s="520"/>
      <c r="D70" s="45"/>
      <c r="E70" s="99"/>
      <c r="F70" s="597" t="s">
        <v>72</v>
      </c>
      <c r="G70" s="598" t="s">
        <v>72</v>
      </c>
      <c r="H70" s="610" t="s">
        <v>72</v>
      </c>
      <c r="I70" s="600" t="s">
        <v>72</v>
      </c>
      <c r="J70" s="601" t="s">
        <v>72</v>
      </c>
      <c r="K70" s="706" t="s">
        <v>72</v>
      </c>
      <c r="L70" s="602" t="s">
        <v>72</v>
      </c>
      <c r="M70" s="603" t="s">
        <v>72</v>
      </c>
      <c r="N70" s="706" t="s">
        <v>72</v>
      </c>
      <c r="O70" s="604" t="s">
        <v>72</v>
      </c>
      <c r="P70" s="605" t="s">
        <v>72</v>
      </c>
      <c r="Q70" s="706" t="s">
        <v>72</v>
      </c>
      <c r="R70" s="606" t="s">
        <v>72</v>
      </c>
      <c r="S70" s="607" t="s">
        <v>72</v>
      </c>
      <c r="T70" s="706" t="s">
        <v>72</v>
      </c>
      <c r="U70" s="608" t="s">
        <v>72</v>
      </c>
      <c r="V70" s="609" t="s">
        <v>72</v>
      </c>
      <c r="W70" s="706" t="s">
        <v>72</v>
      </c>
    </row>
    <row r="71" spans="1:88" ht="48" customHeight="1" x14ac:dyDescent="0.25">
      <c r="A71" s="255"/>
      <c r="B71" s="104" t="s">
        <v>72</v>
      </c>
      <c r="C71" s="520"/>
      <c r="D71" s="45"/>
      <c r="E71" s="99"/>
      <c r="F71" s="597" t="s">
        <v>72</v>
      </c>
      <c r="G71" s="598" t="s">
        <v>72</v>
      </c>
      <c r="H71" s="610" t="s">
        <v>72</v>
      </c>
      <c r="I71" s="600" t="s">
        <v>72</v>
      </c>
      <c r="J71" s="601" t="s">
        <v>72</v>
      </c>
      <c r="K71" s="706" t="s">
        <v>72</v>
      </c>
      <c r="L71" s="602" t="s">
        <v>72</v>
      </c>
      <c r="M71" s="603" t="s">
        <v>72</v>
      </c>
      <c r="N71" s="706" t="s">
        <v>72</v>
      </c>
      <c r="O71" s="604" t="s">
        <v>72</v>
      </c>
      <c r="P71" s="605" t="s">
        <v>72</v>
      </c>
      <c r="Q71" s="706" t="s">
        <v>72</v>
      </c>
      <c r="R71" s="606" t="s">
        <v>72</v>
      </c>
      <c r="S71" s="607" t="s">
        <v>72</v>
      </c>
      <c r="T71" s="706" t="s">
        <v>72</v>
      </c>
      <c r="U71" s="608" t="s">
        <v>72</v>
      </c>
      <c r="V71" s="609" t="s">
        <v>72</v>
      </c>
      <c r="W71" s="706" t="s">
        <v>72</v>
      </c>
    </row>
    <row r="72" spans="1:88" ht="48" customHeight="1" x14ac:dyDescent="0.25">
      <c r="A72" s="255"/>
      <c r="B72" s="104" t="s">
        <v>72</v>
      </c>
      <c r="C72" s="520"/>
      <c r="D72" s="45"/>
      <c r="E72" s="99"/>
      <c r="F72" s="597" t="s">
        <v>72</v>
      </c>
      <c r="G72" s="598" t="s">
        <v>72</v>
      </c>
      <c r="H72" s="610" t="s">
        <v>72</v>
      </c>
      <c r="I72" s="600" t="s">
        <v>72</v>
      </c>
      <c r="J72" s="601" t="s">
        <v>72</v>
      </c>
      <c r="K72" s="706" t="s">
        <v>72</v>
      </c>
      <c r="L72" s="602" t="s">
        <v>72</v>
      </c>
      <c r="M72" s="603" t="s">
        <v>72</v>
      </c>
      <c r="N72" s="706" t="s">
        <v>72</v>
      </c>
      <c r="O72" s="604" t="s">
        <v>72</v>
      </c>
      <c r="P72" s="605" t="s">
        <v>72</v>
      </c>
      <c r="Q72" s="706" t="s">
        <v>72</v>
      </c>
      <c r="R72" s="606" t="s">
        <v>72</v>
      </c>
      <c r="S72" s="607" t="s">
        <v>72</v>
      </c>
      <c r="T72" s="706" t="s">
        <v>72</v>
      </c>
      <c r="U72" s="608" t="s">
        <v>72</v>
      </c>
      <c r="V72" s="609" t="s">
        <v>72</v>
      </c>
      <c r="W72" s="706" t="s">
        <v>72</v>
      </c>
    </row>
    <row r="73" spans="1:88" ht="48" customHeight="1" x14ac:dyDescent="0.25">
      <c r="A73" s="255"/>
      <c r="B73" s="104" t="s">
        <v>72</v>
      </c>
      <c r="C73" s="520"/>
      <c r="D73" s="45"/>
      <c r="E73" s="99"/>
      <c r="F73" s="597" t="s">
        <v>72</v>
      </c>
      <c r="G73" s="598" t="s">
        <v>72</v>
      </c>
      <c r="H73" s="610" t="s">
        <v>72</v>
      </c>
      <c r="I73" s="600" t="s">
        <v>72</v>
      </c>
      <c r="J73" s="601" t="s">
        <v>72</v>
      </c>
      <c r="K73" s="706" t="s">
        <v>72</v>
      </c>
      <c r="L73" s="602" t="s">
        <v>72</v>
      </c>
      <c r="M73" s="603" t="s">
        <v>72</v>
      </c>
      <c r="N73" s="706" t="s">
        <v>72</v>
      </c>
      <c r="O73" s="604" t="s">
        <v>72</v>
      </c>
      <c r="P73" s="605" t="s">
        <v>72</v>
      </c>
      <c r="Q73" s="706" t="s">
        <v>72</v>
      </c>
      <c r="R73" s="606" t="s">
        <v>72</v>
      </c>
      <c r="S73" s="607" t="s">
        <v>72</v>
      </c>
      <c r="T73" s="706" t="s">
        <v>72</v>
      </c>
      <c r="U73" s="608" t="s">
        <v>72</v>
      </c>
      <c r="V73" s="609" t="s">
        <v>72</v>
      </c>
      <c r="W73" s="706" t="s">
        <v>72</v>
      </c>
    </row>
    <row r="74" spans="1:88" s="74" customFormat="1" ht="48" customHeight="1" thickBot="1" x14ac:dyDescent="0.3">
      <c r="A74" s="255"/>
      <c r="B74" s="105" t="s">
        <v>72</v>
      </c>
      <c r="C74" s="521"/>
      <c r="D74" s="46"/>
      <c r="E74" s="112"/>
      <c r="F74" s="611" t="s">
        <v>72</v>
      </c>
      <c r="G74" s="612" t="s">
        <v>72</v>
      </c>
      <c r="H74" s="613" t="s">
        <v>72</v>
      </c>
      <c r="I74" s="614" t="s">
        <v>72</v>
      </c>
      <c r="J74" s="615" t="s">
        <v>72</v>
      </c>
      <c r="K74" s="707" t="s">
        <v>72</v>
      </c>
      <c r="L74" s="616" t="s">
        <v>72</v>
      </c>
      <c r="M74" s="617" t="s">
        <v>72</v>
      </c>
      <c r="N74" s="707" t="s">
        <v>72</v>
      </c>
      <c r="O74" s="618" t="s">
        <v>72</v>
      </c>
      <c r="P74" s="619" t="s">
        <v>72</v>
      </c>
      <c r="Q74" s="707" t="s">
        <v>72</v>
      </c>
      <c r="R74" s="620" t="s">
        <v>72</v>
      </c>
      <c r="S74" s="621" t="s">
        <v>72</v>
      </c>
      <c r="T74" s="707" t="s">
        <v>72</v>
      </c>
      <c r="U74" s="622" t="s">
        <v>72</v>
      </c>
      <c r="V74" s="623" t="s">
        <v>72</v>
      </c>
      <c r="W74" s="707" t="s">
        <v>72</v>
      </c>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row>
    <row r="75" spans="1:88" s="27" customFormat="1" ht="11.85" customHeight="1" thickTop="1" x14ac:dyDescent="0.25">
      <c r="C75" s="257"/>
      <c r="D75" s="257"/>
      <c r="F75" s="29"/>
    </row>
    <row r="76" spans="1:88" s="27" customFormat="1" ht="11.85" customHeight="1" x14ac:dyDescent="0.25">
      <c r="C76" s="257"/>
      <c r="D76" s="257"/>
    </row>
    <row r="77" spans="1:88" s="27" customFormat="1" ht="11.85" customHeight="1" thickBot="1" x14ac:dyDescent="0.3">
      <c r="C77" s="257"/>
      <c r="D77" s="257"/>
    </row>
    <row r="78" spans="1:88" ht="90" customHeight="1" thickTop="1" thickBot="1" x14ac:dyDescent="0.3">
      <c r="B78" s="549" t="s">
        <v>4</v>
      </c>
      <c r="C78" s="550"/>
      <c r="D78" s="550"/>
      <c r="E78" s="551"/>
      <c r="F78" s="558" t="str">
        <f>F3</f>
        <v>S'informer</v>
      </c>
      <c r="G78" s="558"/>
      <c r="H78" s="559"/>
      <c r="I78" s="537" t="str">
        <f>I3</f>
        <v>Manipuler/Mesurer</v>
      </c>
      <c r="J78" s="537"/>
      <c r="K78" s="537"/>
      <c r="L78" s="503" t="str">
        <f>L3</f>
        <v>Communiquer</v>
      </c>
      <c r="M78" s="504"/>
      <c r="N78" s="505"/>
      <c r="O78" s="539" t="str">
        <f>O3</f>
        <v xml:space="preserve">Raisonner, argumenter, pratiquer une démarche expérimentale ou technologique, démontrer </v>
      </c>
      <c r="P78" s="539"/>
      <c r="Q78" s="540"/>
      <c r="R78" s="547" t="str">
        <f>R3</f>
        <v>Utiliser les TUICE</v>
      </c>
      <c r="S78" s="548"/>
      <c r="T78" s="543"/>
      <c r="U78" s="545" t="str">
        <f>U3</f>
        <v>Autonomie et comportements responsables</v>
      </c>
      <c r="V78" s="545"/>
      <c r="W78" s="546"/>
    </row>
    <row r="79" spans="1:88" ht="21" customHeight="1" thickTop="1" thickBot="1" x14ac:dyDescent="0.3">
      <c r="B79" s="552"/>
      <c r="C79" s="553"/>
      <c r="D79" s="553"/>
      <c r="E79" s="554"/>
      <c r="F79" s="517" t="s">
        <v>64</v>
      </c>
      <c r="G79" s="518"/>
      <c r="H79" s="174" t="s">
        <v>65</v>
      </c>
      <c r="I79" s="567" t="s">
        <v>64</v>
      </c>
      <c r="J79" s="568"/>
      <c r="K79" s="178" t="s">
        <v>65</v>
      </c>
      <c r="L79" s="569" t="s">
        <v>64</v>
      </c>
      <c r="M79" s="570"/>
      <c r="N79" s="180" t="s">
        <v>65</v>
      </c>
      <c r="O79" s="571" t="s">
        <v>64</v>
      </c>
      <c r="P79" s="572"/>
      <c r="Q79" s="182" t="s">
        <v>65</v>
      </c>
      <c r="R79" s="573" t="s">
        <v>64</v>
      </c>
      <c r="S79" s="574"/>
      <c r="T79" s="183" t="s">
        <v>65</v>
      </c>
      <c r="U79" s="560" t="s">
        <v>64</v>
      </c>
      <c r="V79" s="561"/>
      <c r="W79" s="181" t="s">
        <v>65</v>
      </c>
    </row>
    <row r="80" spans="1:88" ht="22.5" customHeight="1" thickTop="1" thickBot="1" x14ac:dyDescent="0.3">
      <c r="B80" s="552"/>
      <c r="C80" s="553"/>
      <c r="D80" s="553"/>
      <c r="E80" s="554"/>
      <c r="F80" s="562">
        <f>COUNTA(F7:G74)-COUNTIF(F7:G74,"-")</f>
        <v>0</v>
      </c>
      <c r="G80" s="563"/>
      <c r="H80" s="243"/>
      <c r="I80" s="564">
        <f>COUNTA(I7:J74)-COUNTIF(F7:G74,"-")</f>
        <v>0</v>
      </c>
      <c r="J80" s="565"/>
      <c r="K80" s="243"/>
      <c r="L80" s="564">
        <f>COUNTA(L7:M74)-COUNTIF(F7:G74,"-")</f>
        <v>0</v>
      </c>
      <c r="M80" s="565"/>
      <c r="N80" s="243"/>
      <c r="O80" s="564">
        <f>COUNTA(O7:P74)-COUNTIF(F7:G74,"-")</f>
        <v>0</v>
      </c>
      <c r="P80" s="565"/>
      <c r="Q80" s="244"/>
      <c r="R80" s="566">
        <f>COUNTA(R7:S74)-COUNTIF(F7:G74,"-")</f>
        <v>0</v>
      </c>
      <c r="S80" s="565"/>
      <c r="T80" s="243"/>
      <c r="U80" s="564">
        <f>COUNTA(U7:V74)-COUNTIF(F7:G74,"-")</f>
        <v>0</v>
      </c>
      <c r="V80" s="565"/>
      <c r="W80" s="243"/>
    </row>
    <row r="81" spans="1:88" ht="10.5" customHeight="1" thickTop="1" thickBot="1" x14ac:dyDescent="0.3">
      <c r="B81" s="552"/>
      <c r="C81" s="553"/>
      <c r="D81" s="553"/>
      <c r="E81" s="554"/>
      <c r="F81" s="186"/>
      <c r="G81" s="187"/>
      <c r="H81" s="188"/>
      <c r="I81" s="171"/>
      <c r="J81" s="175"/>
      <c r="K81" s="177"/>
      <c r="L81" s="190"/>
      <c r="M81" s="191"/>
      <c r="N81" s="192"/>
      <c r="O81" s="193"/>
      <c r="P81" s="194"/>
      <c r="Q81" s="195"/>
      <c r="R81" s="196"/>
      <c r="S81" s="197"/>
      <c r="T81" s="189"/>
      <c r="U81" s="198"/>
      <c r="V81" s="199"/>
      <c r="W81" s="231"/>
    </row>
    <row r="82" spans="1:88" ht="50.1" customHeight="1" thickTop="1" thickBot="1" x14ac:dyDescent="0.3">
      <c r="B82" s="552"/>
      <c r="C82" s="553"/>
      <c r="D82" s="553"/>
      <c r="E82" s="554"/>
      <c r="F82" s="200" t="str">
        <f>'Lisez-moi'!C40</f>
        <v>A partir d'un texte</v>
      </c>
      <c r="G82" s="201" t="str">
        <f>'Lisez-moi'!F40</f>
        <v>A partir du réel, d'une photo, d'une vidéo, d'une animation</v>
      </c>
      <c r="H82" s="213" t="s">
        <v>20</v>
      </c>
      <c r="I82" s="206" t="str">
        <f>'Lisez-moi'!J40</f>
        <v>Utiliser une loupe, un microscope</v>
      </c>
      <c r="J82" s="207" t="str">
        <f>'Lisez-moi'!M40</f>
        <v>Réaliser une dissection</v>
      </c>
      <c r="K82" s="217" t="s">
        <v>20</v>
      </c>
      <c r="L82" s="209" t="str">
        <f>'Lisez-moi'!Q40</f>
        <v xml:space="preserve"> A l'écrit</v>
      </c>
      <c r="M82" s="210" t="str">
        <f>'Lisez-moi'!U40</f>
        <v>A l'aide d'un schéma structural</v>
      </c>
      <c r="N82" s="217" t="s">
        <v>20</v>
      </c>
      <c r="O82" s="219" t="str">
        <f>'Lisez-moi'!C43</f>
        <v>Raisonner</v>
      </c>
      <c r="P82" s="220" t="str">
        <f>'Lisez-moi'!F43</f>
        <v>Proposer une stratégie pour tester une hypothèse</v>
      </c>
      <c r="Q82" s="217" t="s">
        <v>20</v>
      </c>
      <c r="R82" s="224" t="str">
        <f>'Lisez-moi'!I43</f>
        <v>Utiliser des logiciels</v>
      </c>
      <c r="S82" s="225" t="str">
        <f>'Lisez-moi'!L43</f>
        <v>Réaliser un diaporama</v>
      </c>
      <c r="T82" s="217" t="s">
        <v>20</v>
      </c>
      <c r="U82" s="228" t="str">
        <f>'Lisez-moi'!P43</f>
        <v>Etre autonome dans son travail</v>
      </c>
      <c r="V82" s="229" t="str">
        <f>'Lisez-moi'!R43</f>
        <v>Avoir conscience des enjeux du DD</v>
      </c>
      <c r="W82" s="232" t="s">
        <v>20</v>
      </c>
    </row>
    <row r="83" spans="1:88" ht="16.5" customHeight="1" thickTop="1" thickBot="1" x14ac:dyDescent="0.3">
      <c r="B83" s="552"/>
      <c r="C83" s="553"/>
      <c r="D83" s="553"/>
      <c r="E83" s="554"/>
      <c r="F83" s="170">
        <f>COUNTIF(F5:G74,F82)</f>
        <v>0</v>
      </c>
      <c r="G83" s="18">
        <f>COUNTIF(F5:G74,G82)</f>
        <v>0</v>
      </c>
      <c r="H83" s="169">
        <f>COUNTIF(H7:H74,H82)</f>
        <v>0</v>
      </c>
      <c r="I83" s="168">
        <f>COUNTIF(I5:J74,I82)</f>
        <v>0</v>
      </c>
      <c r="J83" s="179">
        <f>COUNTIF(I5:J74,J82)</f>
        <v>0</v>
      </c>
      <c r="K83" s="169">
        <f>COUNTIF(K7:K74,K82)</f>
        <v>0</v>
      </c>
      <c r="L83" s="172">
        <f>COUNTIF(L5:M74,L82)</f>
        <v>0</v>
      </c>
      <c r="M83" s="176">
        <f>COUNTIF(L5:M74,M82)</f>
        <v>0</v>
      </c>
      <c r="N83" s="169">
        <f>COUNTIF(N7:N74,N82)</f>
        <v>0</v>
      </c>
      <c r="O83" s="172">
        <f>COUNTIF(O5:P74,O82)</f>
        <v>0</v>
      </c>
      <c r="P83" s="176">
        <f>COUNTIF(O5:P74,P82)</f>
        <v>0</v>
      </c>
      <c r="Q83" s="169">
        <f>COUNTIF(Q7:Q74,Q82)</f>
        <v>0</v>
      </c>
      <c r="R83" s="184">
        <f>COUNTIF(R5:S74,R82)</f>
        <v>0</v>
      </c>
      <c r="S83" s="176">
        <f>COUNTIF(R5:S74,S82)</f>
        <v>0</v>
      </c>
      <c r="T83" s="169">
        <f>COUNTIF(T7:T74,T82)</f>
        <v>0</v>
      </c>
      <c r="U83" s="172">
        <f>COUNTIF(U5:V74,U82)</f>
        <v>0</v>
      </c>
      <c r="V83" s="179">
        <f>COUNTIF(U5:V74,V82)</f>
        <v>0</v>
      </c>
      <c r="W83" s="173">
        <f>COUNTIF(W7:W74,W82)</f>
        <v>0</v>
      </c>
    </row>
    <row r="84" spans="1:88" s="17" customFormat="1" ht="50.1" customHeight="1" thickTop="1" thickBot="1" x14ac:dyDescent="0.3">
      <c r="A84" s="27"/>
      <c r="B84" s="552"/>
      <c r="C84" s="553"/>
      <c r="D84" s="553"/>
      <c r="E84" s="554"/>
      <c r="F84" s="202" t="str">
        <f>'Lisez-moi'!D40</f>
        <v>A partir d'un tableau</v>
      </c>
      <c r="G84" s="203" t="str">
        <f>'Lisez-moi'!G40</f>
        <v>A partir d'un schéma structural</v>
      </c>
      <c r="H84" s="214" t="s">
        <v>21</v>
      </c>
      <c r="I84" s="206" t="str">
        <f>'Lisez-moi'!K40</f>
        <v>Utiliser un instrument de mesure</v>
      </c>
      <c r="J84" s="207" t="str">
        <f>'Lisez-moi'!N40</f>
        <v>Utiliser un modèle</v>
      </c>
      <c r="K84" s="216" t="s">
        <v>21</v>
      </c>
      <c r="L84" s="211" t="str">
        <f>'Lisez-moi'!R40</f>
        <v>A l'oral</v>
      </c>
      <c r="M84" s="210" t="str">
        <f>'Lisez-moi'!V40</f>
        <v>A l'aide d'un schéma fonctionnel</v>
      </c>
      <c r="N84" s="216" t="s">
        <v>21</v>
      </c>
      <c r="O84" s="221" t="str">
        <f>'Lisez-moi'!D43</f>
        <v>Formuler un problème</v>
      </c>
      <c r="P84" s="220" t="str">
        <f>'Lisez-moi'!G43</f>
        <v>Comparer des résultats-Valider une hypothèse</v>
      </c>
      <c r="Q84" s="216" t="s">
        <v>21</v>
      </c>
      <c r="R84" s="224" t="str">
        <f>'Lisez-moi'!J43</f>
        <v>Utiliser, gérer des espaces de stockage</v>
      </c>
      <c r="S84" s="225" t="str">
        <f>'Lisez-moi'!M43</f>
        <v>Traiter une image</v>
      </c>
      <c r="T84" s="216" t="s">
        <v>21</v>
      </c>
      <c r="U84" s="227" t="str">
        <f>'Lisez-moi'!Q43</f>
        <v>S'intégrer et coopérer dans un travail de groupe</v>
      </c>
      <c r="V84" s="230" t="str">
        <f>'Lisez-moi'!T43</f>
        <v>Respecter des règles de sécurité</v>
      </c>
      <c r="W84" s="233" t="s">
        <v>21</v>
      </c>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row>
    <row r="85" spans="1:88" s="17" customFormat="1" ht="16.5" customHeight="1" thickTop="1" thickBot="1" x14ac:dyDescent="0.3">
      <c r="A85" s="27"/>
      <c r="B85" s="552"/>
      <c r="C85" s="553"/>
      <c r="D85" s="553"/>
      <c r="E85" s="554"/>
      <c r="F85" s="172">
        <f>COUNTIF(F5:G74,F84)</f>
        <v>0</v>
      </c>
      <c r="G85" s="176">
        <f>COUNTIF(F5:G74,G84)</f>
        <v>0</v>
      </c>
      <c r="H85" s="169">
        <f>COUNTIF(H7:H74,H84)</f>
        <v>0</v>
      </c>
      <c r="I85" s="168">
        <f>COUNTIF(I5:J74,I84)</f>
        <v>0</v>
      </c>
      <c r="J85" s="179">
        <f>COUNTIF(I5:J74,J84)</f>
        <v>0</v>
      </c>
      <c r="K85" s="169">
        <f>COUNTIF(K7:K74,K84)</f>
        <v>0</v>
      </c>
      <c r="L85" s="172">
        <f>COUNTIF(L5:M74,L84)</f>
        <v>0</v>
      </c>
      <c r="M85" s="176">
        <f>COUNTIF(L5:M74,M84)</f>
        <v>0</v>
      </c>
      <c r="N85" s="169">
        <f>COUNTIF(N7:N74,N84)</f>
        <v>0</v>
      </c>
      <c r="O85" s="172">
        <f>COUNTIF(O5:P74,O84)</f>
        <v>0</v>
      </c>
      <c r="P85" s="176">
        <f>COUNTIF(O5:P74,P84)</f>
        <v>0</v>
      </c>
      <c r="Q85" s="169">
        <f>COUNTIF(Q7:Q74,Q84)</f>
        <v>0</v>
      </c>
      <c r="R85" s="184">
        <f>COUNTIF(R5:S74,R84)</f>
        <v>0</v>
      </c>
      <c r="S85" s="176">
        <f>COUNTIF(R5:S74,S84)</f>
        <v>0</v>
      </c>
      <c r="T85" s="169">
        <f>COUNTIF(T7:T74,T84)</f>
        <v>0</v>
      </c>
      <c r="U85" s="172">
        <f>COUNTIF(U5:V74,U84)</f>
        <v>0</v>
      </c>
      <c r="V85" s="179">
        <f>COUNTIF(U5:V74,V84)</f>
        <v>0</v>
      </c>
      <c r="W85" s="173">
        <f>COUNTIF(W7:W74,W84)</f>
        <v>0</v>
      </c>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row>
    <row r="86" spans="1:88" s="17" customFormat="1" ht="50.1" customHeight="1" thickTop="1" thickBot="1" x14ac:dyDescent="0.3">
      <c r="A86" s="27"/>
      <c r="B86" s="552"/>
      <c r="C86" s="553"/>
      <c r="D86" s="553"/>
      <c r="E86" s="554"/>
      <c r="F86" s="204" t="str">
        <f>'Lisez-moi'!E40</f>
        <v>A partir d'un graphique</v>
      </c>
      <c r="G86" s="205" t="str">
        <f>'Lisez-moi'!H40</f>
        <v>A partir d'un schéma fonctionnel</v>
      </c>
      <c r="H86" s="215" t="s">
        <v>22</v>
      </c>
      <c r="I86" s="208" t="str">
        <f>'Lisez-moi'!L40</f>
        <v>Mettre en œuvre un protocole</v>
      </c>
      <c r="J86" s="207" t="str">
        <f>'Lisez-moi'!O40</f>
        <v>Réaliser un montage lame/lamelle</v>
      </c>
      <c r="K86" s="218" t="s">
        <v>22</v>
      </c>
      <c r="L86" s="212" t="str">
        <f>'Lisez-moi'!S40</f>
        <v>A l'aide d'un graphique</v>
      </c>
      <c r="M86" s="210" t="str">
        <f>'Lisez-moi'!W40</f>
        <v>A l'aide d'un tableau</v>
      </c>
      <c r="N86" s="215" t="s">
        <v>22</v>
      </c>
      <c r="O86" s="221" t="str">
        <f>'Lisez-moi'!E43</f>
        <v>Proposer des hypothèses</v>
      </c>
      <c r="P86" s="222"/>
      <c r="Q86" s="215" t="s">
        <v>22</v>
      </c>
      <c r="R86" s="224" t="str">
        <f>'Lisez-moi'!K43</f>
        <v>Saisir et mettre en page un texte</v>
      </c>
      <c r="S86" s="225" t="str">
        <f>'Lisez-moi'!N43</f>
        <v>Chercher et sélectionner des infos sur Internet</v>
      </c>
      <c r="T86" s="215" t="s">
        <v>22</v>
      </c>
      <c r="U86" s="227" t="str">
        <f>'Lisez-moi'!S43</f>
        <v>Education à la santé</v>
      </c>
      <c r="V86" s="230" t="str">
        <f>'Lisez-moi'!U43</f>
        <v>Savoir s'autoévaluer</v>
      </c>
      <c r="W86" s="234" t="s">
        <v>22</v>
      </c>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row>
    <row r="87" spans="1:88" s="17" customFormat="1" ht="16.5" customHeight="1" thickTop="1" thickBot="1" x14ac:dyDescent="0.3">
      <c r="A87" s="27"/>
      <c r="B87" s="555"/>
      <c r="C87" s="556"/>
      <c r="D87" s="556"/>
      <c r="E87" s="557"/>
      <c r="F87" s="185">
        <f>COUNTIF(F5:G74,F86)</f>
        <v>0</v>
      </c>
      <c r="G87" s="179">
        <f>COUNTIF(F5:G74,G86)</f>
        <v>0</v>
      </c>
      <c r="H87" s="169">
        <f>COUNTIF(H7:H74,H86)</f>
        <v>0</v>
      </c>
      <c r="I87" s="168">
        <f>COUNTIF(I5:J74,I86)</f>
        <v>0</v>
      </c>
      <c r="J87" s="179">
        <f>COUNTIF(I5:J74,J86)</f>
        <v>0</v>
      </c>
      <c r="K87" s="169">
        <f>COUNTIF(K7:K74,K86)</f>
        <v>0</v>
      </c>
      <c r="L87" s="168">
        <f>COUNTIF(L5:M74,L86)</f>
        <v>0</v>
      </c>
      <c r="M87" s="176">
        <f>COUNTIF(L5:M74,M86)</f>
        <v>0</v>
      </c>
      <c r="N87" s="169">
        <f>COUNTIF(N7:N74,N86)</f>
        <v>0</v>
      </c>
      <c r="O87" s="172">
        <f>COUNTIF(O5:P74,O86)</f>
        <v>0</v>
      </c>
      <c r="P87" s="223"/>
      <c r="Q87" s="169">
        <f>COUNTIF(Q7:Q74,Q86)</f>
        <v>0</v>
      </c>
      <c r="R87" s="172">
        <f>COUNTIF(R5:S74,R86)</f>
        <v>0</v>
      </c>
      <c r="S87" s="176">
        <f>COUNTIF(R5:S74,S86)</f>
        <v>0</v>
      </c>
      <c r="T87" s="169">
        <f>COUNTIF(T7:T74,T86)</f>
        <v>0</v>
      </c>
      <c r="U87" s="172">
        <f>COUNTIF(U5:V74,U86)</f>
        <v>0</v>
      </c>
      <c r="V87" s="179">
        <f>COUNTIF(U5:V74,V86)</f>
        <v>0</v>
      </c>
      <c r="W87" s="173">
        <f>COUNTIF(W7:W74,W86)</f>
        <v>0</v>
      </c>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row>
    <row r="88" spans="1:88" s="14" customFormat="1" ht="35.25" customHeight="1" thickTop="1" thickBot="1" x14ac:dyDescent="0.3">
      <c r="A88" s="27"/>
      <c r="B88" s="27"/>
      <c r="C88" s="257"/>
      <c r="D88" s="257"/>
      <c r="E88" s="29"/>
      <c r="F88" s="27"/>
      <c r="G88" s="27"/>
      <c r="H88" s="27"/>
      <c r="I88" s="27"/>
      <c r="J88" s="27"/>
      <c r="K88" s="255"/>
      <c r="L88" s="242" t="str">
        <f>'Lisez-moi'!T40</f>
        <v>A l'aide d'un dessin d'observation</v>
      </c>
      <c r="M88" s="210" t="str">
        <f>'Lisez-moi'!X40</f>
        <v>A l'aide d'une image numérique</v>
      </c>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row>
    <row r="89" spans="1:88" s="14" customFormat="1" ht="16.5" thickTop="1" thickBot="1" x14ac:dyDescent="0.3">
      <c r="A89" s="27"/>
      <c r="B89" s="27"/>
      <c r="C89" s="257"/>
      <c r="D89" s="257"/>
      <c r="E89" s="27"/>
      <c r="F89" s="27"/>
      <c r="G89" s="27"/>
      <c r="H89" s="27"/>
      <c r="I89" s="27"/>
      <c r="J89" s="27"/>
      <c r="K89" s="27"/>
      <c r="L89" s="172">
        <f>COUNTIF(L7:M74,L88)</f>
        <v>0</v>
      </c>
      <c r="M89" s="176">
        <f>COUNTIF(L7:M74,M88)</f>
        <v>0</v>
      </c>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row>
    <row r="90" spans="1:88" s="14" customFormat="1" ht="35.25" customHeight="1" thickTop="1" x14ac:dyDescent="0.25">
      <c r="A90" s="27"/>
      <c r="B90" s="27"/>
      <c r="C90" s="257"/>
      <c r="D90" s="25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row>
    <row r="91" spans="1:88" s="14" customFormat="1" ht="46.5" customHeight="1" x14ac:dyDescent="0.25">
      <c r="A91" s="27"/>
      <c r="B91" s="27"/>
      <c r="C91" s="257"/>
      <c r="D91" s="25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row>
    <row r="92" spans="1:88" s="14" customFormat="1" x14ac:dyDescent="0.25">
      <c r="A92" s="27"/>
      <c r="B92" s="27"/>
      <c r="C92" s="257"/>
      <c r="D92" s="267" t="s">
        <v>12</v>
      </c>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row>
    <row r="93" spans="1:88" s="14" customFormat="1" ht="35.25" customHeight="1" x14ac:dyDescent="0.25">
      <c r="A93" s="27"/>
      <c r="B93" s="27"/>
      <c r="C93" s="257"/>
      <c r="D93" s="267" t="s">
        <v>13</v>
      </c>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row>
    <row r="94" spans="1:88" s="14" customFormat="1" ht="35.25" customHeight="1" x14ac:dyDescent="0.25">
      <c r="A94" s="27"/>
      <c r="B94" s="27"/>
      <c r="C94" s="257"/>
      <c r="D94" s="267" t="s">
        <v>11</v>
      </c>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row>
    <row r="95" spans="1:88" s="14" customFormat="1" x14ac:dyDescent="0.25">
      <c r="A95" s="27"/>
      <c r="B95" s="27"/>
      <c r="C95" s="257"/>
      <c r="D95" s="25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row>
    <row r="96" spans="1:88" s="14" customFormat="1" x14ac:dyDescent="0.25">
      <c r="A96" s="27"/>
      <c r="B96" s="27"/>
      <c r="C96" s="257"/>
      <c r="D96" s="25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row>
    <row r="97" spans="1:88" s="14" customFormat="1" x14ac:dyDescent="0.25">
      <c r="A97" s="27"/>
      <c r="B97" s="27"/>
      <c r="C97" s="257"/>
      <c r="D97" s="25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row>
    <row r="98" spans="1:88" s="14" customFormat="1" x14ac:dyDescent="0.25">
      <c r="A98" s="27"/>
      <c r="B98" s="27"/>
      <c r="C98" s="257"/>
      <c r="D98" s="25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row>
    <row r="99" spans="1:88" s="14" customFormat="1" x14ac:dyDescent="0.25">
      <c r="A99" s="27"/>
      <c r="B99" s="27"/>
      <c r="C99" s="257"/>
      <c r="D99" s="25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row>
    <row r="100" spans="1:88" s="14" customFormat="1" x14ac:dyDescent="0.25">
      <c r="A100" s="27"/>
      <c r="B100" s="27"/>
      <c r="C100" s="257"/>
      <c r="D100" s="25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row>
    <row r="101" spans="1:88" s="14" customFormat="1" x14ac:dyDescent="0.25">
      <c r="A101" s="27"/>
      <c r="B101" s="27"/>
      <c r="C101" s="257"/>
      <c r="D101" s="25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row>
    <row r="102" spans="1:88" s="14" customFormat="1" x14ac:dyDescent="0.25">
      <c r="A102" s="27"/>
      <c r="B102" s="27"/>
      <c r="C102" s="257"/>
      <c r="D102" s="25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row>
    <row r="103" spans="1:88" s="14" customFormat="1" x14ac:dyDescent="0.25">
      <c r="A103" s="27"/>
      <c r="B103" s="27"/>
      <c r="C103" s="257"/>
      <c r="D103" s="25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row>
    <row r="104" spans="1:88" s="14" customFormat="1" x14ac:dyDescent="0.25">
      <c r="A104" s="27"/>
      <c r="B104" s="27"/>
      <c r="C104" s="257"/>
      <c r="D104" s="25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row>
    <row r="105" spans="1:88" s="14" customFormat="1" x14ac:dyDescent="0.25">
      <c r="A105" s="27"/>
      <c r="B105" s="27"/>
      <c r="C105" s="257"/>
      <c r="D105" s="25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row>
    <row r="106" spans="1:88" s="14" customFormat="1" x14ac:dyDescent="0.25">
      <c r="A106" s="27"/>
      <c r="B106" s="27"/>
      <c r="C106" s="257"/>
      <c r="D106" s="25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row>
    <row r="107" spans="1:88" s="14" customFormat="1" x14ac:dyDescent="0.25">
      <c r="A107" s="27"/>
      <c r="B107" s="27"/>
      <c r="C107" s="257"/>
      <c r="D107" s="25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row>
    <row r="108" spans="1:88" s="14" customFormat="1" x14ac:dyDescent="0.25">
      <c r="A108" s="27"/>
      <c r="B108" s="27"/>
      <c r="C108" s="257"/>
      <c r="D108" s="25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row>
    <row r="109" spans="1:88" s="14" customFormat="1" x14ac:dyDescent="0.25">
      <c r="A109" s="27"/>
      <c r="B109" s="27"/>
      <c r="C109" s="257"/>
      <c r="D109" s="25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row>
    <row r="110" spans="1:88" s="14" customFormat="1" x14ac:dyDescent="0.25">
      <c r="A110" s="27"/>
      <c r="B110" s="27"/>
      <c r="C110" s="257"/>
      <c r="D110" s="25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row>
    <row r="111" spans="1:88" s="14" customFormat="1" x14ac:dyDescent="0.25">
      <c r="A111" s="27"/>
      <c r="B111" s="27"/>
      <c r="C111" s="257"/>
      <c r="D111" s="25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row>
    <row r="112" spans="1:88" s="14" customFormat="1" x14ac:dyDescent="0.25">
      <c r="A112" s="27"/>
      <c r="B112" s="27"/>
      <c r="C112" s="257"/>
      <c r="D112" s="25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row>
    <row r="113" spans="1:88" s="14" customFormat="1" x14ac:dyDescent="0.25">
      <c r="A113" s="27"/>
      <c r="B113" s="27"/>
      <c r="C113" s="257"/>
      <c r="D113" s="25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row>
    <row r="114" spans="1:88" s="14" customFormat="1" x14ac:dyDescent="0.25">
      <c r="A114" s="27"/>
      <c r="B114" s="27"/>
      <c r="C114" s="257"/>
      <c r="D114" s="25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row>
    <row r="115" spans="1:88" s="14" customFormat="1" x14ac:dyDescent="0.25">
      <c r="A115" s="27"/>
      <c r="B115" s="27"/>
      <c r="C115" s="257"/>
      <c r="D115" s="25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row>
    <row r="116" spans="1:88" s="14" customFormat="1" x14ac:dyDescent="0.25">
      <c r="A116" s="27"/>
      <c r="B116" s="27"/>
      <c r="C116" s="257"/>
      <c r="D116" s="25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row>
    <row r="117" spans="1:88" s="14" customFormat="1" x14ac:dyDescent="0.25">
      <c r="A117" s="27"/>
      <c r="B117" s="27"/>
      <c r="C117" s="257"/>
      <c r="D117" s="25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row>
    <row r="118" spans="1:88" s="14" customFormat="1" x14ac:dyDescent="0.25">
      <c r="A118" s="27"/>
      <c r="B118" s="27"/>
      <c r="C118" s="257"/>
      <c r="D118" s="25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row>
    <row r="119" spans="1:88" s="14" customFormat="1" x14ac:dyDescent="0.25">
      <c r="A119" s="27"/>
      <c r="B119" s="27"/>
      <c r="C119" s="257"/>
      <c r="D119" s="25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row>
    <row r="120" spans="1:88" s="14" customFormat="1" x14ac:dyDescent="0.25">
      <c r="A120" s="27"/>
      <c r="B120" s="27"/>
      <c r="C120" s="257"/>
      <c r="D120" s="25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row>
    <row r="121" spans="1:88" s="14" customFormat="1" x14ac:dyDescent="0.25">
      <c r="A121" s="27"/>
      <c r="B121" s="27"/>
      <c r="C121" s="257"/>
      <c r="D121" s="25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row>
    <row r="122" spans="1:88" s="14" customFormat="1" x14ac:dyDescent="0.25">
      <c r="A122" s="27"/>
      <c r="B122" s="27"/>
      <c r="C122" s="257"/>
      <c r="D122" s="25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row>
    <row r="123" spans="1:88" s="14" customFormat="1" x14ac:dyDescent="0.25">
      <c r="A123" s="27"/>
      <c r="B123" s="27"/>
      <c r="C123" s="257"/>
      <c r="D123" s="25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row>
    <row r="124" spans="1:88" s="14" customFormat="1" x14ac:dyDescent="0.25">
      <c r="A124" s="27"/>
      <c r="B124" s="27"/>
      <c r="C124" s="257"/>
      <c r="D124" s="25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row>
    <row r="125" spans="1:88" s="14" customFormat="1" x14ac:dyDescent="0.25">
      <c r="A125" s="27"/>
      <c r="B125" s="27"/>
      <c r="C125" s="257"/>
      <c r="D125" s="25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row>
    <row r="126" spans="1:88" s="14" customFormat="1" x14ac:dyDescent="0.25">
      <c r="A126" s="27"/>
      <c r="B126" s="27"/>
      <c r="C126" s="257"/>
      <c r="D126" s="25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row>
    <row r="127" spans="1:88" s="14" customFormat="1" x14ac:dyDescent="0.25">
      <c r="A127" s="27"/>
      <c r="B127" s="27"/>
      <c r="C127" s="257"/>
      <c r="D127" s="25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row>
    <row r="128" spans="1:88" s="14" customFormat="1" x14ac:dyDescent="0.25">
      <c r="A128" s="27"/>
      <c r="B128" s="27"/>
      <c r="C128" s="257"/>
      <c r="D128" s="25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row>
    <row r="129" spans="1:88" s="14" customFormat="1" x14ac:dyDescent="0.25">
      <c r="A129" s="27"/>
      <c r="B129" s="27"/>
      <c r="C129" s="257"/>
      <c r="D129" s="25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row>
    <row r="130" spans="1:88" s="14" customFormat="1" x14ac:dyDescent="0.25">
      <c r="A130" s="27"/>
      <c r="B130" s="27"/>
      <c r="C130" s="257"/>
      <c r="D130" s="25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row>
    <row r="131" spans="1:88" s="14" customFormat="1" x14ac:dyDescent="0.25">
      <c r="A131" s="27"/>
      <c r="B131" s="27"/>
      <c r="C131" s="257"/>
      <c r="D131" s="25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row>
    <row r="132" spans="1:88" s="14" customFormat="1" x14ac:dyDescent="0.25">
      <c r="A132" s="27"/>
      <c r="B132" s="27"/>
      <c r="C132" s="257"/>
      <c r="D132" s="25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row>
    <row r="133" spans="1:88" s="14" customFormat="1" x14ac:dyDescent="0.25">
      <c r="A133" s="27"/>
      <c r="B133" s="27"/>
      <c r="C133" s="257"/>
      <c r="D133" s="25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row>
    <row r="134" spans="1:88" s="14" customFormat="1" x14ac:dyDescent="0.25">
      <c r="A134" s="27"/>
      <c r="B134" s="27"/>
      <c r="C134" s="257"/>
      <c r="D134" s="25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row>
    <row r="135" spans="1:88" s="14" customFormat="1" x14ac:dyDescent="0.25">
      <c r="A135" s="27"/>
      <c r="B135" s="27"/>
      <c r="C135" s="257"/>
      <c r="D135" s="25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row>
    <row r="136" spans="1:88" s="14" customFormat="1" x14ac:dyDescent="0.25">
      <c r="A136" s="27"/>
      <c r="B136" s="27"/>
      <c r="C136" s="257"/>
      <c r="D136" s="25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row>
    <row r="137" spans="1:88" s="14" customFormat="1" x14ac:dyDescent="0.25">
      <c r="A137" s="27"/>
      <c r="B137" s="27"/>
      <c r="C137" s="257"/>
      <c r="D137" s="25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row>
    <row r="138" spans="1:88" s="14" customFormat="1" x14ac:dyDescent="0.25">
      <c r="A138" s="27"/>
      <c r="B138" s="27"/>
      <c r="C138" s="257"/>
      <c r="D138" s="25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row>
    <row r="139" spans="1:88" s="14" customFormat="1" x14ac:dyDescent="0.25">
      <c r="A139" s="27"/>
      <c r="B139" s="27"/>
      <c r="C139" s="257"/>
      <c r="D139" s="25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row>
    <row r="140" spans="1:88" s="14" customFormat="1" x14ac:dyDescent="0.25">
      <c r="A140" s="27"/>
      <c r="B140" s="27"/>
      <c r="C140" s="257"/>
      <c r="D140" s="25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row>
    <row r="141" spans="1:88" s="14" customFormat="1" x14ac:dyDescent="0.25">
      <c r="A141" s="27"/>
      <c r="B141" s="27"/>
      <c r="C141" s="257"/>
      <c r="D141" s="25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row>
    <row r="142" spans="1:88" s="14" customFormat="1" x14ac:dyDescent="0.25">
      <c r="A142" s="27"/>
      <c r="B142" s="27"/>
      <c r="C142" s="257"/>
      <c r="D142" s="25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row>
    <row r="143" spans="1:88" s="14" customFormat="1" x14ac:dyDescent="0.25">
      <c r="A143" s="27"/>
      <c r="B143" s="27"/>
      <c r="C143" s="257"/>
      <c r="D143" s="25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row>
    <row r="144" spans="1:88" s="14" customFormat="1" x14ac:dyDescent="0.25">
      <c r="A144" s="27"/>
      <c r="B144" s="27"/>
      <c r="C144" s="257"/>
      <c r="D144" s="25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row>
    <row r="145" spans="1:88" s="14" customFormat="1" x14ac:dyDescent="0.25">
      <c r="A145" s="27"/>
      <c r="B145" s="27"/>
      <c r="C145" s="257"/>
      <c r="D145" s="25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row>
    <row r="146" spans="1:88" s="14" customFormat="1" x14ac:dyDescent="0.25">
      <c r="A146" s="27"/>
      <c r="B146" s="27"/>
      <c r="C146" s="257"/>
      <c r="D146" s="25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row>
    <row r="147" spans="1:88" s="14" customFormat="1" x14ac:dyDescent="0.25">
      <c r="A147" s="27"/>
      <c r="B147" s="27"/>
      <c r="C147" s="257"/>
      <c r="D147" s="25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row>
    <row r="148" spans="1:88" s="14" customFormat="1" x14ac:dyDescent="0.25">
      <c r="A148" s="27"/>
      <c r="B148" s="27"/>
      <c r="C148" s="257"/>
      <c r="D148" s="25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row>
    <row r="149" spans="1:88" s="14" customFormat="1" x14ac:dyDescent="0.25">
      <c r="A149" s="27"/>
      <c r="B149" s="27"/>
      <c r="C149" s="257"/>
      <c r="D149" s="25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row>
    <row r="150" spans="1:88" s="14" customFormat="1" x14ac:dyDescent="0.25">
      <c r="A150" s="27"/>
      <c r="B150" s="27"/>
      <c r="C150" s="257"/>
      <c r="D150" s="25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row>
    <row r="151" spans="1:88" s="14" customFormat="1" x14ac:dyDescent="0.25">
      <c r="A151" s="27"/>
      <c r="B151" s="27"/>
      <c r="C151" s="257"/>
      <c r="D151" s="25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row>
    <row r="152" spans="1:88" s="14" customFormat="1" x14ac:dyDescent="0.25">
      <c r="A152" s="27"/>
      <c r="B152" s="27"/>
      <c r="C152" s="257"/>
      <c r="D152" s="25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row>
    <row r="153" spans="1:88" s="14" customFormat="1" x14ac:dyDescent="0.25">
      <c r="A153" s="27"/>
      <c r="B153" s="27"/>
      <c r="C153" s="257"/>
      <c r="D153" s="25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row>
    <row r="154" spans="1:88" s="14" customFormat="1" x14ac:dyDescent="0.25">
      <c r="A154" s="27"/>
      <c r="B154" s="27"/>
      <c r="C154" s="257"/>
      <c r="D154" s="25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row>
    <row r="155" spans="1:88" s="14" customFormat="1" x14ac:dyDescent="0.25">
      <c r="A155" s="27"/>
      <c r="B155" s="27"/>
      <c r="C155" s="257"/>
      <c r="D155" s="25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row>
    <row r="156" spans="1:88" s="14" customFormat="1" x14ac:dyDescent="0.25">
      <c r="A156" s="27"/>
      <c r="B156" s="27"/>
      <c r="C156" s="257"/>
      <c r="D156" s="25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row>
    <row r="157" spans="1:88" s="14" customFormat="1" x14ac:dyDescent="0.25">
      <c r="A157" s="27"/>
      <c r="B157" s="27"/>
      <c r="C157" s="257"/>
      <c r="D157" s="25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row>
    <row r="158" spans="1:88" s="14" customFormat="1" x14ac:dyDescent="0.25">
      <c r="A158" s="27"/>
      <c r="B158" s="27"/>
      <c r="C158" s="257"/>
      <c r="D158" s="25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row>
    <row r="159" spans="1:88" s="14" customFormat="1" x14ac:dyDescent="0.25">
      <c r="A159" s="27"/>
      <c r="B159" s="27"/>
      <c r="C159" s="257"/>
      <c r="D159" s="25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row>
    <row r="160" spans="1:88" s="14" customFormat="1" x14ac:dyDescent="0.25">
      <c r="A160" s="27"/>
      <c r="B160" s="27"/>
      <c r="C160" s="257"/>
      <c r="D160" s="25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row>
    <row r="161" spans="1:88" s="14" customFormat="1" x14ac:dyDescent="0.25">
      <c r="A161" s="27"/>
      <c r="B161" s="27"/>
      <c r="C161" s="257"/>
      <c r="D161" s="25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row>
    <row r="162" spans="1:88" s="14" customFormat="1" x14ac:dyDescent="0.25">
      <c r="A162" s="27"/>
      <c r="B162" s="27"/>
      <c r="C162" s="257"/>
      <c r="D162" s="25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row>
    <row r="163" spans="1:88" s="14" customFormat="1" x14ac:dyDescent="0.25">
      <c r="A163" s="27"/>
      <c r="B163" s="27"/>
      <c r="C163" s="257"/>
      <c r="D163" s="25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row>
    <row r="164" spans="1:88" s="14" customFormat="1" x14ac:dyDescent="0.25">
      <c r="A164" s="27"/>
      <c r="B164" s="27"/>
      <c r="C164" s="257"/>
      <c r="D164" s="25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row>
    <row r="165" spans="1:88" s="14" customFormat="1" x14ac:dyDescent="0.25">
      <c r="A165" s="27"/>
      <c r="B165" s="27"/>
      <c r="C165" s="257"/>
      <c r="D165" s="25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row>
    <row r="166" spans="1:88" s="14" customFormat="1" x14ac:dyDescent="0.25">
      <c r="A166" s="27"/>
      <c r="B166" s="27"/>
      <c r="C166" s="257"/>
      <c r="D166" s="25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row>
    <row r="167" spans="1:88" s="14" customFormat="1" x14ac:dyDescent="0.25">
      <c r="A167" s="27"/>
      <c r="B167" s="27"/>
      <c r="C167" s="257"/>
      <c r="D167" s="25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row>
    <row r="168" spans="1:88" s="14" customFormat="1" x14ac:dyDescent="0.25">
      <c r="A168" s="27"/>
      <c r="B168" s="27"/>
      <c r="C168" s="257"/>
      <c r="D168" s="25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row>
    <row r="169" spans="1:88" s="14" customFormat="1" x14ac:dyDescent="0.25">
      <c r="A169" s="27"/>
      <c r="B169" s="27"/>
      <c r="C169" s="257"/>
      <c r="D169" s="25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row>
    <row r="170" spans="1:88" s="14" customFormat="1" x14ac:dyDescent="0.25">
      <c r="A170" s="27"/>
      <c r="B170" s="27"/>
      <c r="C170" s="257"/>
      <c r="D170" s="25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row>
    <row r="171" spans="1:88" s="14" customFormat="1" x14ac:dyDescent="0.25">
      <c r="A171" s="27"/>
      <c r="B171" s="27"/>
      <c r="C171" s="257"/>
      <c r="D171" s="25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row>
    <row r="172" spans="1:88" s="14" customFormat="1" x14ac:dyDescent="0.25">
      <c r="A172" s="27"/>
      <c r="B172" s="27"/>
      <c r="C172" s="257"/>
      <c r="D172" s="25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row>
    <row r="173" spans="1:88" s="14" customFormat="1" x14ac:dyDescent="0.25">
      <c r="A173" s="27"/>
      <c r="B173" s="27"/>
      <c r="C173" s="257"/>
      <c r="D173" s="25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row>
    <row r="174" spans="1:88" s="14" customFormat="1" x14ac:dyDescent="0.25">
      <c r="A174" s="27"/>
      <c r="B174" s="27"/>
      <c r="C174" s="257"/>
      <c r="D174" s="25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row>
    <row r="175" spans="1:88" s="14" customFormat="1" x14ac:dyDescent="0.25">
      <c r="A175" s="27"/>
      <c r="B175" s="27"/>
      <c r="C175" s="257"/>
      <c r="D175" s="25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row>
    <row r="176" spans="1:88" s="14" customFormat="1" x14ac:dyDescent="0.25">
      <c r="A176" s="27"/>
      <c r="B176" s="27"/>
      <c r="C176" s="257"/>
      <c r="D176" s="25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row>
    <row r="177" spans="1:88" s="14" customFormat="1" x14ac:dyDescent="0.25">
      <c r="A177" s="27"/>
      <c r="B177" s="27"/>
      <c r="C177" s="257"/>
      <c r="D177" s="25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row>
    <row r="178" spans="1:88" s="14" customFormat="1" x14ac:dyDescent="0.25">
      <c r="A178" s="27"/>
      <c r="B178" s="27"/>
      <c r="C178" s="257"/>
      <c r="D178" s="25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row>
    <row r="179" spans="1:88" s="14" customFormat="1" x14ac:dyDescent="0.25">
      <c r="A179" s="27"/>
      <c r="B179" s="27"/>
      <c r="C179" s="257"/>
      <c r="D179" s="25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row>
    <row r="180" spans="1:88" s="14" customFormat="1" x14ac:dyDescent="0.25">
      <c r="A180" s="27"/>
      <c r="B180" s="27"/>
      <c r="C180" s="257"/>
      <c r="D180" s="25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row>
    <row r="181" spans="1:88" s="14" customFormat="1" x14ac:dyDescent="0.25">
      <c r="A181" s="27"/>
      <c r="B181" s="27"/>
      <c r="C181" s="257"/>
      <c r="D181" s="25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row>
    <row r="182" spans="1:88" s="14" customFormat="1" x14ac:dyDescent="0.25">
      <c r="A182" s="27"/>
      <c r="B182" s="27"/>
      <c r="C182" s="257"/>
      <c r="D182" s="25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row>
    <row r="183" spans="1:88" s="14" customFormat="1" x14ac:dyDescent="0.25">
      <c r="A183" s="27"/>
      <c r="B183" s="27"/>
      <c r="C183" s="257"/>
      <c r="D183" s="25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row>
    <row r="184" spans="1:88" s="14" customFormat="1" x14ac:dyDescent="0.25">
      <c r="A184" s="27"/>
      <c r="B184" s="27"/>
      <c r="C184" s="257"/>
      <c r="D184" s="25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row>
    <row r="185" spans="1:88" s="14" customFormat="1" x14ac:dyDescent="0.25">
      <c r="A185" s="27"/>
      <c r="B185" s="27"/>
      <c r="C185" s="257"/>
      <c r="D185" s="25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row>
    <row r="186" spans="1:88" s="14" customFormat="1" x14ac:dyDescent="0.25">
      <c r="A186" s="27"/>
      <c r="B186" s="27"/>
      <c r="C186" s="257"/>
      <c r="D186" s="25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row>
    <row r="187" spans="1:88" s="14" customFormat="1" x14ac:dyDescent="0.25">
      <c r="A187" s="27"/>
      <c r="B187" s="27"/>
      <c r="C187" s="257"/>
      <c r="D187" s="25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row>
    <row r="188" spans="1:88" s="14" customFormat="1" x14ac:dyDescent="0.25">
      <c r="A188" s="27"/>
      <c r="B188" s="27"/>
      <c r="C188" s="257"/>
      <c r="D188" s="25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row>
    <row r="189" spans="1:88" s="14" customFormat="1" x14ac:dyDescent="0.25">
      <c r="A189" s="27"/>
      <c r="B189" s="27"/>
      <c r="C189" s="257"/>
      <c r="D189" s="25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row>
    <row r="190" spans="1:88" s="14" customFormat="1" x14ac:dyDescent="0.25">
      <c r="A190" s="27"/>
      <c r="B190" s="27"/>
      <c r="C190" s="257"/>
      <c r="D190" s="25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row>
    <row r="191" spans="1:88" s="14" customFormat="1" x14ac:dyDescent="0.25">
      <c r="A191" s="27"/>
      <c r="B191" s="27"/>
      <c r="C191" s="257"/>
      <c r="D191" s="25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row>
    <row r="192" spans="1:88" s="14" customFormat="1" x14ac:dyDescent="0.25">
      <c r="A192" s="27"/>
      <c r="B192" s="27"/>
      <c r="C192" s="257"/>
      <c r="D192" s="25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row>
    <row r="193" spans="1:88" s="14" customFormat="1" x14ac:dyDescent="0.25">
      <c r="A193" s="27"/>
      <c r="B193" s="27"/>
      <c r="C193" s="257"/>
      <c r="D193" s="25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row>
    <row r="194" spans="1:88" s="14" customFormat="1" x14ac:dyDescent="0.25">
      <c r="A194" s="27"/>
      <c r="B194" s="27"/>
      <c r="C194" s="257"/>
      <c r="D194" s="25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row>
    <row r="195" spans="1:88" s="14" customFormat="1" x14ac:dyDescent="0.25">
      <c r="A195" s="27"/>
      <c r="B195" s="27"/>
      <c r="C195" s="257"/>
      <c r="D195" s="25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row>
    <row r="196" spans="1:88" s="14" customFormat="1" x14ac:dyDescent="0.25">
      <c r="A196" s="27"/>
      <c r="B196" s="27"/>
      <c r="C196" s="257"/>
      <c r="D196" s="25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row>
    <row r="197" spans="1:88" s="14" customFormat="1" x14ac:dyDescent="0.25">
      <c r="A197" s="27"/>
      <c r="B197" s="27"/>
      <c r="C197" s="257"/>
      <c r="D197" s="25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row>
    <row r="198" spans="1:88" s="14" customFormat="1" x14ac:dyDescent="0.25">
      <c r="A198" s="27"/>
      <c r="B198" s="27"/>
      <c r="C198" s="257"/>
      <c r="D198" s="25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row>
    <row r="199" spans="1:88" s="14" customFormat="1" x14ac:dyDescent="0.25">
      <c r="A199" s="27"/>
      <c r="B199" s="27"/>
      <c r="C199" s="257"/>
      <c r="D199" s="25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row>
    <row r="200" spans="1:88" s="14" customFormat="1" x14ac:dyDescent="0.25">
      <c r="A200" s="27"/>
      <c r="B200" s="27"/>
      <c r="C200" s="257"/>
      <c r="D200" s="25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row>
    <row r="201" spans="1:88" s="14" customFormat="1" x14ac:dyDescent="0.25">
      <c r="A201" s="27"/>
      <c r="B201" s="27"/>
      <c r="C201" s="257"/>
      <c r="D201" s="25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row>
    <row r="202" spans="1:88" s="14" customFormat="1" x14ac:dyDescent="0.25">
      <c r="A202" s="27"/>
      <c r="B202" s="27"/>
      <c r="C202" s="257"/>
      <c r="D202" s="25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row>
    <row r="203" spans="1:88" s="14" customFormat="1" x14ac:dyDescent="0.25">
      <c r="A203" s="27"/>
      <c r="B203" s="27"/>
      <c r="C203" s="257"/>
      <c r="D203" s="25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row>
    <row r="204" spans="1:88" s="14" customFormat="1" x14ac:dyDescent="0.25">
      <c r="A204" s="27"/>
      <c r="B204" s="27"/>
      <c r="C204" s="257"/>
      <c r="D204" s="25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row>
    <row r="205" spans="1:88" s="14" customFormat="1" x14ac:dyDescent="0.25">
      <c r="A205" s="27"/>
      <c r="B205" s="27"/>
      <c r="C205" s="257"/>
      <c r="D205" s="25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row>
    <row r="206" spans="1:88" s="14" customFormat="1" x14ac:dyDescent="0.25">
      <c r="A206" s="27"/>
      <c r="B206" s="27"/>
      <c r="C206" s="257"/>
      <c r="D206" s="25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row>
    <row r="207" spans="1:88" s="14" customFormat="1" x14ac:dyDescent="0.25">
      <c r="A207" s="27"/>
      <c r="B207" s="27"/>
      <c r="C207" s="257"/>
      <c r="D207" s="25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row>
    <row r="208" spans="1:88" s="14" customFormat="1" x14ac:dyDescent="0.25">
      <c r="A208" s="27"/>
      <c r="B208" s="27"/>
      <c r="C208" s="257"/>
      <c r="D208" s="25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row>
    <row r="209" spans="1:88" s="14" customFormat="1" x14ac:dyDescent="0.25">
      <c r="A209" s="27"/>
      <c r="B209" s="27"/>
      <c r="C209" s="257"/>
      <c r="D209" s="25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row>
    <row r="210" spans="1:88" s="14" customFormat="1" x14ac:dyDescent="0.25">
      <c r="A210" s="27"/>
      <c r="B210" s="27"/>
      <c r="C210" s="257"/>
      <c r="D210" s="25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row>
    <row r="211" spans="1:88" s="14" customFormat="1" x14ac:dyDescent="0.25">
      <c r="A211" s="27"/>
      <c r="B211" s="27"/>
      <c r="C211" s="257"/>
      <c r="D211" s="25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row>
    <row r="212" spans="1:88" s="14" customFormat="1" x14ac:dyDescent="0.25">
      <c r="A212" s="27"/>
      <c r="B212" s="27"/>
      <c r="C212" s="257"/>
      <c r="D212" s="25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row>
    <row r="213" spans="1:88" s="14" customFormat="1" x14ac:dyDescent="0.25">
      <c r="A213" s="27"/>
      <c r="B213" s="27"/>
      <c r="C213" s="257"/>
      <c r="D213" s="25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row>
    <row r="214" spans="1:88" s="14" customFormat="1" x14ac:dyDescent="0.25">
      <c r="A214" s="27"/>
      <c r="B214" s="27"/>
      <c r="C214" s="257"/>
      <c r="D214" s="25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row>
    <row r="215" spans="1:88" s="14" customFormat="1" x14ac:dyDescent="0.25">
      <c r="A215" s="27"/>
      <c r="B215" s="27"/>
      <c r="C215" s="257"/>
      <c r="D215" s="25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row>
    <row r="216" spans="1:88" s="14" customFormat="1" x14ac:dyDescent="0.25">
      <c r="A216" s="27"/>
      <c r="B216" s="27"/>
      <c r="C216" s="257"/>
      <c r="D216" s="25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row>
    <row r="217" spans="1:88" s="14" customFormat="1" x14ac:dyDescent="0.25">
      <c r="A217" s="27"/>
      <c r="B217" s="27"/>
      <c r="C217" s="257"/>
      <c r="D217" s="25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row>
    <row r="218" spans="1:88" s="14" customFormat="1" x14ac:dyDescent="0.25">
      <c r="A218" s="27"/>
      <c r="B218" s="27"/>
      <c r="C218" s="257"/>
      <c r="D218" s="25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row>
    <row r="219" spans="1:88" s="14" customFormat="1" x14ac:dyDescent="0.25">
      <c r="A219" s="27"/>
      <c r="B219" s="27"/>
      <c r="C219" s="257"/>
      <c r="D219" s="25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row>
    <row r="220" spans="1:88" s="14" customFormat="1" x14ac:dyDescent="0.25">
      <c r="A220" s="27"/>
      <c r="B220" s="27"/>
      <c r="C220" s="257"/>
      <c r="D220" s="25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row>
    <row r="221" spans="1:88" s="14" customFormat="1" x14ac:dyDescent="0.25">
      <c r="A221" s="27"/>
      <c r="B221" s="27"/>
      <c r="C221" s="257"/>
      <c r="D221" s="25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row>
    <row r="222" spans="1:88" s="14" customFormat="1" x14ac:dyDescent="0.25">
      <c r="A222" s="27"/>
      <c r="B222" s="27"/>
      <c r="C222" s="257"/>
      <c r="D222" s="25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row>
    <row r="223" spans="1:88" s="14" customFormat="1" x14ac:dyDescent="0.25">
      <c r="A223" s="27"/>
      <c r="B223" s="27"/>
      <c r="C223" s="257"/>
      <c r="D223" s="25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row>
    <row r="224" spans="1:88" s="14" customFormat="1" x14ac:dyDescent="0.25">
      <c r="A224" s="27"/>
      <c r="B224" s="27"/>
      <c r="C224" s="257"/>
      <c r="D224" s="25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row>
    <row r="225" spans="1:88" s="14" customFormat="1" x14ac:dyDescent="0.25">
      <c r="A225" s="27"/>
      <c r="B225" s="27"/>
      <c r="C225" s="257"/>
      <c r="D225" s="25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row>
    <row r="226" spans="1:88" s="14" customFormat="1" x14ac:dyDescent="0.25">
      <c r="A226" s="27"/>
      <c r="B226" s="27"/>
      <c r="C226" s="257"/>
      <c r="D226" s="25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row>
    <row r="227" spans="1:88" s="14" customFormat="1" x14ac:dyDescent="0.25">
      <c r="A227" s="27"/>
      <c r="B227" s="27"/>
      <c r="C227" s="257"/>
      <c r="D227" s="25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row>
    <row r="228" spans="1:88" s="14" customFormat="1" x14ac:dyDescent="0.25">
      <c r="A228" s="27"/>
      <c r="B228" s="27"/>
      <c r="C228" s="257"/>
      <c r="D228" s="25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row>
    <row r="229" spans="1:88" s="14" customFormat="1" x14ac:dyDescent="0.25">
      <c r="A229" s="27"/>
      <c r="B229" s="27"/>
      <c r="C229" s="257"/>
      <c r="D229" s="25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row>
    <row r="230" spans="1:88" s="14" customFormat="1" x14ac:dyDescent="0.25">
      <c r="A230" s="27"/>
      <c r="B230" s="27"/>
      <c r="C230" s="257"/>
      <c r="D230" s="25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row>
    <row r="231" spans="1:88" s="14" customFormat="1" x14ac:dyDescent="0.25">
      <c r="A231" s="27"/>
      <c r="B231" s="27"/>
      <c r="C231" s="257"/>
      <c r="D231" s="25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row>
    <row r="232" spans="1:88" s="14" customFormat="1" x14ac:dyDescent="0.25">
      <c r="A232" s="27"/>
      <c r="B232" s="27"/>
      <c r="C232" s="257"/>
      <c r="D232" s="257"/>
      <c r="E232" s="27"/>
      <c r="F232" s="27"/>
      <c r="G232" s="27"/>
      <c r="H232" s="27"/>
      <c r="I232" s="27"/>
      <c r="J232" s="27"/>
      <c r="K232" s="27"/>
      <c r="L232" s="27"/>
      <c r="M232" s="27"/>
      <c r="N232" s="27"/>
      <c r="O232" s="27"/>
      <c r="P232" s="27"/>
      <c r="Q232" s="27"/>
      <c r="R232" s="256"/>
      <c r="S232" s="256"/>
      <c r="T232" s="256"/>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row>
    <row r="233" spans="1:88" s="14" customFormat="1" x14ac:dyDescent="0.25">
      <c r="A233" s="27"/>
      <c r="B233" s="27"/>
      <c r="C233" s="257"/>
      <c r="D233" s="257"/>
      <c r="E233" s="27"/>
      <c r="F233" s="27"/>
      <c r="G233" s="27"/>
      <c r="H233" s="27"/>
      <c r="I233" s="27"/>
      <c r="J233" s="27"/>
      <c r="K233" s="27"/>
      <c r="L233" s="27"/>
      <c r="M233" s="27"/>
      <c r="N233" s="27"/>
      <c r="O233" s="27"/>
      <c r="P233" s="27"/>
      <c r="Q233" s="27"/>
      <c r="R233" s="256"/>
      <c r="S233" s="256"/>
      <c r="T233" s="256"/>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row>
    <row r="234" spans="1:88" s="77" customFormat="1" ht="12" x14ac:dyDescent="0.25">
      <c r="A234" s="256"/>
      <c r="B234" s="256"/>
      <c r="C234" s="258"/>
      <c r="D234" s="258"/>
      <c r="E234" s="256"/>
      <c r="F234" s="256"/>
      <c r="G234" s="256"/>
      <c r="H234" s="256"/>
      <c r="I234" s="256"/>
      <c r="J234" s="256"/>
      <c r="K234" s="256"/>
      <c r="L234" s="256"/>
      <c r="M234" s="256"/>
      <c r="N234" s="256"/>
      <c r="O234" s="256"/>
      <c r="P234" s="256"/>
      <c r="Q234" s="256"/>
      <c r="R234" s="256"/>
      <c r="S234" s="256"/>
      <c r="T234" s="256"/>
      <c r="U234" s="256"/>
      <c r="V234" s="256"/>
      <c r="W234" s="256"/>
      <c r="X234" s="256"/>
      <c r="Y234" s="256"/>
      <c r="Z234" s="256"/>
      <c r="AA234" s="256"/>
      <c r="AB234" s="256"/>
      <c r="AC234" s="256"/>
      <c r="AD234" s="256"/>
      <c r="AE234" s="256"/>
      <c r="AF234" s="256"/>
      <c r="AG234" s="256"/>
      <c r="AH234" s="256"/>
      <c r="AI234" s="256"/>
      <c r="AJ234" s="256"/>
      <c r="AK234" s="256"/>
      <c r="AL234" s="256"/>
      <c r="AM234" s="256"/>
      <c r="AN234" s="256"/>
      <c r="AO234" s="256"/>
      <c r="AP234" s="256"/>
      <c r="AQ234" s="256"/>
      <c r="AR234" s="256"/>
      <c r="AS234" s="256"/>
      <c r="AT234" s="256"/>
      <c r="AU234" s="256"/>
      <c r="AV234" s="256"/>
      <c r="AW234" s="256"/>
      <c r="AX234" s="256"/>
      <c r="AY234" s="256"/>
      <c r="AZ234" s="256"/>
      <c r="BA234" s="256"/>
      <c r="BB234" s="256"/>
      <c r="BC234" s="256"/>
      <c r="BD234" s="256"/>
      <c r="BE234" s="256"/>
      <c r="BF234" s="256"/>
      <c r="BG234" s="256"/>
      <c r="BH234" s="256"/>
      <c r="BI234" s="256"/>
      <c r="BJ234" s="256"/>
      <c r="BK234" s="256"/>
      <c r="BL234" s="256"/>
      <c r="BM234" s="256"/>
      <c r="BN234" s="256"/>
      <c r="BO234" s="256"/>
      <c r="BP234" s="256"/>
      <c r="BQ234" s="256"/>
      <c r="BR234" s="256"/>
      <c r="BS234" s="256"/>
      <c r="BT234" s="256"/>
      <c r="BU234" s="256"/>
      <c r="BV234" s="256"/>
      <c r="BW234" s="256"/>
      <c r="BX234" s="256"/>
      <c r="BY234" s="256"/>
      <c r="BZ234" s="256"/>
      <c r="CA234" s="256"/>
      <c r="CB234" s="256"/>
      <c r="CC234" s="256"/>
      <c r="CD234" s="256"/>
      <c r="CE234" s="256"/>
      <c r="CF234" s="256"/>
      <c r="CG234" s="256"/>
      <c r="CH234" s="256"/>
      <c r="CI234" s="256"/>
      <c r="CJ234" s="256"/>
    </row>
    <row r="235" spans="1:88" s="77" customFormat="1" ht="12" x14ac:dyDescent="0.25">
      <c r="A235" s="256"/>
      <c r="B235" s="256"/>
      <c r="C235" s="258"/>
      <c r="D235" s="258"/>
      <c r="E235" s="256"/>
      <c r="F235" s="256"/>
      <c r="G235" s="256"/>
      <c r="H235" s="256"/>
      <c r="I235" s="256"/>
      <c r="J235" s="256"/>
      <c r="K235" s="256"/>
      <c r="L235" s="256"/>
      <c r="M235" s="256"/>
      <c r="N235" s="256"/>
      <c r="O235" s="256"/>
      <c r="P235" s="256"/>
      <c r="Q235" s="256"/>
      <c r="R235" s="256"/>
      <c r="S235" s="256"/>
      <c r="T235" s="256"/>
      <c r="U235" s="256"/>
      <c r="V235" s="256"/>
      <c r="W235" s="256"/>
      <c r="X235" s="256"/>
      <c r="Y235" s="256"/>
      <c r="Z235" s="256"/>
      <c r="AA235" s="256"/>
      <c r="AB235" s="256"/>
      <c r="AC235" s="256"/>
      <c r="AD235" s="256"/>
      <c r="AE235" s="256"/>
      <c r="AF235" s="256"/>
      <c r="AG235" s="256"/>
      <c r="AH235" s="256"/>
      <c r="AI235" s="256"/>
      <c r="AJ235" s="256"/>
      <c r="AK235" s="256"/>
      <c r="AL235" s="256"/>
      <c r="AM235" s="256"/>
      <c r="AN235" s="256"/>
      <c r="AO235" s="256"/>
      <c r="AP235" s="256"/>
      <c r="AQ235" s="256"/>
      <c r="AR235" s="256"/>
      <c r="AS235" s="256"/>
      <c r="AT235" s="256"/>
      <c r="AU235" s="256"/>
      <c r="AV235" s="256"/>
      <c r="AW235" s="256"/>
      <c r="AX235" s="256"/>
      <c r="AY235" s="256"/>
      <c r="AZ235" s="256"/>
      <c r="BA235" s="256"/>
      <c r="BB235" s="256"/>
      <c r="BC235" s="256"/>
      <c r="BD235" s="256"/>
      <c r="BE235" s="256"/>
      <c r="BF235" s="256"/>
      <c r="BG235" s="256"/>
      <c r="BH235" s="256"/>
      <c r="BI235" s="256"/>
      <c r="BJ235" s="256"/>
      <c r="BK235" s="256"/>
      <c r="BL235" s="256"/>
      <c r="BM235" s="256"/>
      <c r="BN235" s="256"/>
      <c r="BO235" s="256"/>
      <c r="BP235" s="256"/>
      <c r="BQ235" s="256"/>
      <c r="BR235" s="256"/>
      <c r="BS235" s="256"/>
      <c r="BT235" s="256"/>
      <c r="BU235" s="256"/>
      <c r="BV235" s="256"/>
      <c r="BW235" s="256"/>
      <c r="BX235" s="256"/>
      <c r="BY235" s="256"/>
      <c r="BZ235" s="256"/>
      <c r="CA235" s="256"/>
      <c r="CB235" s="256"/>
      <c r="CC235" s="256"/>
      <c r="CD235" s="256"/>
      <c r="CE235" s="256"/>
      <c r="CF235" s="256"/>
      <c r="CG235" s="256"/>
      <c r="CH235" s="256"/>
      <c r="CI235" s="256"/>
      <c r="CJ235" s="256"/>
    </row>
    <row r="236" spans="1:88" s="77" customFormat="1" ht="12" x14ac:dyDescent="0.25">
      <c r="A236" s="256"/>
      <c r="B236" s="256"/>
      <c r="C236" s="258"/>
      <c r="D236" s="258"/>
      <c r="E236" s="256"/>
      <c r="F236" s="256"/>
      <c r="G236" s="256"/>
      <c r="H236" s="256"/>
      <c r="I236" s="256"/>
      <c r="J236" s="256"/>
      <c r="K236" s="256"/>
      <c r="L236" s="256"/>
      <c r="M236" s="256"/>
      <c r="N236" s="256"/>
      <c r="O236" s="256"/>
      <c r="P236" s="256"/>
      <c r="Q236" s="256"/>
      <c r="R236" s="256"/>
      <c r="S236" s="256"/>
      <c r="T236" s="256"/>
      <c r="U236" s="256"/>
      <c r="V236" s="256"/>
      <c r="W236" s="256"/>
      <c r="X236" s="256"/>
      <c r="Y236" s="256"/>
      <c r="Z236" s="256"/>
      <c r="AA236" s="256"/>
      <c r="AB236" s="256"/>
      <c r="AC236" s="256"/>
      <c r="AD236" s="256"/>
      <c r="AE236" s="256"/>
      <c r="AF236" s="256"/>
      <c r="AG236" s="256"/>
      <c r="AH236" s="256"/>
      <c r="AI236" s="256"/>
      <c r="AJ236" s="256"/>
      <c r="AK236" s="256"/>
      <c r="AL236" s="256"/>
      <c r="AM236" s="256"/>
      <c r="AN236" s="256"/>
      <c r="AO236" s="256"/>
      <c r="AP236" s="256"/>
      <c r="AQ236" s="256"/>
      <c r="AR236" s="256"/>
      <c r="AS236" s="256"/>
      <c r="AT236" s="256"/>
      <c r="AU236" s="256"/>
      <c r="AV236" s="256"/>
      <c r="AW236" s="256"/>
      <c r="AX236" s="256"/>
      <c r="AY236" s="256"/>
      <c r="AZ236" s="256"/>
      <c r="BA236" s="256"/>
      <c r="BB236" s="256"/>
      <c r="BC236" s="256"/>
      <c r="BD236" s="256"/>
      <c r="BE236" s="256"/>
      <c r="BF236" s="256"/>
      <c r="BG236" s="256"/>
      <c r="BH236" s="256"/>
      <c r="BI236" s="256"/>
      <c r="BJ236" s="256"/>
      <c r="BK236" s="256"/>
      <c r="BL236" s="256"/>
      <c r="BM236" s="256"/>
      <c r="BN236" s="256"/>
      <c r="BO236" s="256"/>
      <c r="BP236" s="256"/>
      <c r="BQ236" s="256"/>
      <c r="BR236" s="256"/>
      <c r="BS236" s="256"/>
      <c r="BT236" s="256"/>
      <c r="BU236" s="256"/>
      <c r="BV236" s="256"/>
      <c r="BW236" s="256"/>
      <c r="BX236" s="256"/>
      <c r="BY236" s="256"/>
      <c r="BZ236" s="256"/>
      <c r="CA236" s="256"/>
      <c r="CB236" s="256"/>
      <c r="CC236" s="256"/>
      <c r="CD236" s="256"/>
      <c r="CE236" s="256"/>
      <c r="CF236" s="256"/>
      <c r="CG236" s="256"/>
      <c r="CH236" s="256"/>
      <c r="CI236" s="256"/>
      <c r="CJ236" s="256"/>
    </row>
    <row r="237" spans="1:88" s="77" customFormat="1" ht="12" x14ac:dyDescent="0.25">
      <c r="A237" s="256"/>
      <c r="B237" s="256"/>
      <c r="C237" s="258"/>
      <c r="D237" s="258"/>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6"/>
      <c r="AD237" s="256"/>
      <c r="AE237" s="256"/>
      <c r="AF237" s="256"/>
      <c r="AG237" s="256"/>
      <c r="AH237" s="256"/>
      <c r="AI237" s="256"/>
      <c r="AJ237" s="256"/>
      <c r="AK237" s="256"/>
      <c r="AL237" s="256"/>
      <c r="AM237" s="256"/>
      <c r="AN237" s="256"/>
      <c r="AO237" s="256"/>
      <c r="AP237" s="256"/>
      <c r="AQ237" s="256"/>
      <c r="AR237" s="256"/>
      <c r="AS237" s="256"/>
      <c r="AT237" s="256"/>
      <c r="AU237" s="256"/>
      <c r="AV237" s="256"/>
      <c r="AW237" s="256"/>
      <c r="AX237" s="256"/>
      <c r="AY237" s="256"/>
      <c r="AZ237" s="256"/>
      <c r="BA237" s="256"/>
      <c r="BB237" s="256"/>
      <c r="BC237" s="256"/>
      <c r="BD237" s="256"/>
      <c r="BE237" s="256"/>
      <c r="BF237" s="256"/>
      <c r="BG237" s="256"/>
      <c r="BH237" s="256"/>
      <c r="BI237" s="256"/>
      <c r="BJ237" s="256"/>
      <c r="BK237" s="256"/>
      <c r="BL237" s="256"/>
      <c r="BM237" s="256"/>
      <c r="BN237" s="256"/>
      <c r="BO237" s="256"/>
      <c r="BP237" s="256"/>
      <c r="BQ237" s="256"/>
      <c r="BR237" s="256"/>
      <c r="BS237" s="256"/>
      <c r="BT237" s="256"/>
      <c r="BU237" s="256"/>
      <c r="BV237" s="256"/>
      <c r="BW237" s="256"/>
      <c r="BX237" s="256"/>
      <c r="BY237" s="256"/>
      <c r="BZ237" s="256"/>
      <c r="CA237" s="256"/>
      <c r="CB237" s="256"/>
      <c r="CC237" s="256"/>
      <c r="CD237" s="256"/>
      <c r="CE237" s="256"/>
      <c r="CF237" s="256"/>
      <c r="CG237" s="256"/>
      <c r="CH237" s="256"/>
      <c r="CI237" s="256"/>
      <c r="CJ237" s="256"/>
    </row>
    <row r="238" spans="1:88" s="77" customFormat="1" ht="12" x14ac:dyDescent="0.25">
      <c r="A238" s="256"/>
      <c r="B238" s="256"/>
      <c r="C238" s="258"/>
      <c r="D238" s="258"/>
      <c r="E238" s="256"/>
      <c r="F238" s="256"/>
      <c r="G238" s="256"/>
      <c r="H238" s="256"/>
      <c r="I238" s="256"/>
      <c r="J238" s="256"/>
      <c r="K238" s="256"/>
      <c r="L238" s="256"/>
      <c r="M238" s="256"/>
      <c r="N238" s="256"/>
      <c r="O238" s="256"/>
      <c r="P238" s="256"/>
      <c r="Q238" s="256"/>
      <c r="R238" s="256"/>
      <c r="S238" s="256"/>
      <c r="T238" s="256"/>
      <c r="U238" s="256"/>
      <c r="V238" s="256"/>
      <c r="W238" s="256"/>
      <c r="X238" s="256"/>
      <c r="Y238" s="256"/>
      <c r="Z238" s="256"/>
      <c r="AA238" s="256"/>
      <c r="AB238" s="256"/>
      <c r="AC238" s="256"/>
      <c r="AD238" s="256"/>
      <c r="AE238" s="256"/>
      <c r="AF238" s="256"/>
      <c r="AG238" s="256"/>
      <c r="AH238" s="256"/>
      <c r="AI238" s="256"/>
      <c r="AJ238" s="256"/>
      <c r="AK238" s="256"/>
      <c r="AL238" s="256"/>
      <c r="AM238" s="256"/>
      <c r="AN238" s="256"/>
      <c r="AO238" s="256"/>
      <c r="AP238" s="256"/>
      <c r="AQ238" s="256"/>
      <c r="AR238" s="256"/>
      <c r="AS238" s="256"/>
      <c r="AT238" s="256"/>
      <c r="AU238" s="256"/>
      <c r="AV238" s="256"/>
      <c r="AW238" s="256"/>
      <c r="AX238" s="256"/>
      <c r="AY238" s="256"/>
      <c r="AZ238" s="256"/>
      <c r="BA238" s="256"/>
      <c r="BB238" s="256"/>
      <c r="BC238" s="256"/>
      <c r="BD238" s="256"/>
      <c r="BE238" s="256"/>
      <c r="BF238" s="256"/>
      <c r="BG238" s="256"/>
      <c r="BH238" s="256"/>
      <c r="BI238" s="256"/>
      <c r="BJ238" s="256"/>
      <c r="BK238" s="256"/>
      <c r="BL238" s="256"/>
      <c r="BM238" s="256"/>
      <c r="BN238" s="256"/>
      <c r="BO238" s="256"/>
      <c r="BP238" s="256"/>
      <c r="BQ238" s="256"/>
      <c r="BR238" s="256"/>
      <c r="BS238" s="256"/>
      <c r="BT238" s="256"/>
      <c r="BU238" s="256"/>
      <c r="BV238" s="256"/>
      <c r="BW238" s="256"/>
      <c r="BX238" s="256"/>
      <c r="BY238" s="256"/>
      <c r="BZ238" s="256"/>
      <c r="CA238" s="256"/>
      <c r="CB238" s="256"/>
      <c r="CC238" s="256"/>
      <c r="CD238" s="256"/>
      <c r="CE238" s="256"/>
      <c r="CF238" s="256"/>
      <c r="CG238" s="256"/>
      <c r="CH238" s="256"/>
      <c r="CI238" s="256"/>
      <c r="CJ238" s="256"/>
    </row>
    <row r="239" spans="1:88" s="77" customFormat="1" ht="12" x14ac:dyDescent="0.25">
      <c r="A239" s="256"/>
      <c r="B239" s="256"/>
      <c r="C239" s="258"/>
      <c r="D239" s="258"/>
      <c r="E239" s="256"/>
      <c r="F239" s="256"/>
      <c r="G239" s="256"/>
      <c r="H239" s="256"/>
      <c r="I239" s="256"/>
      <c r="J239" s="256"/>
      <c r="K239" s="256"/>
      <c r="L239" s="256"/>
      <c r="M239" s="256"/>
      <c r="N239" s="256"/>
      <c r="O239" s="256"/>
      <c r="P239" s="256"/>
      <c r="Q239" s="256"/>
      <c r="R239" s="256"/>
      <c r="S239" s="256"/>
      <c r="T239" s="256"/>
      <c r="U239" s="256"/>
      <c r="V239" s="256"/>
      <c r="W239" s="256"/>
      <c r="X239" s="256"/>
      <c r="Y239" s="256"/>
      <c r="Z239" s="256"/>
      <c r="AA239" s="256"/>
      <c r="AB239" s="256"/>
      <c r="AC239" s="256"/>
      <c r="AD239" s="256"/>
      <c r="AE239" s="256"/>
      <c r="AF239" s="256"/>
      <c r="AG239" s="256"/>
      <c r="AH239" s="256"/>
      <c r="AI239" s="256"/>
      <c r="AJ239" s="256"/>
      <c r="AK239" s="256"/>
      <c r="AL239" s="256"/>
      <c r="AM239" s="256"/>
      <c r="AN239" s="256"/>
      <c r="AO239" s="256"/>
      <c r="AP239" s="256"/>
      <c r="AQ239" s="256"/>
      <c r="AR239" s="256"/>
      <c r="AS239" s="256"/>
      <c r="AT239" s="256"/>
      <c r="AU239" s="256"/>
      <c r="AV239" s="256"/>
      <c r="AW239" s="256"/>
      <c r="AX239" s="256"/>
      <c r="AY239" s="256"/>
      <c r="AZ239" s="256"/>
      <c r="BA239" s="256"/>
      <c r="BB239" s="256"/>
      <c r="BC239" s="256"/>
      <c r="BD239" s="256"/>
      <c r="BE239" s="256"/>
      <c r="BF239" s="256"/>
      <c r="BG239" s="256"/>
      <c r="BH239" s="256"/>
      <c r="BI239" s="256"/>
      <c r="BJ239" s="256"/>
      <c r="BK239" s="256"/>
      <c r="BL239" s="256"/>
      <c r="BM239" s="256"/>
      <c r="BN239" s="256"/>
      <c r="BO239" s="256"/>
      <c r="BP239" s="256"/>
      <c r="BQ239" s="256"/>
      <c r="BR239" s="256"/>
      <c r="BS239" s="256"/>
      <c r="BT239" s="256"/>
      <c r="BU239" s="256"/>
      <c r="BV239" s="256"/>
      <c r="BW239" s="256"/>
      <c r="BX239" s="256"/>
      <c r="BY239" s="256"/>
      <c r="BZ239" s="256"/>
      <c r="CA239" s="256"/>
      <c r="CB239" s="256"/>
      <c r="CC239" s="256"/>
      <c r="CD239" s="256"/>
      <c r="CE239" s="256"/>
      <c r="CF239" s="256"/>
      <c r="CG239" s="256"/>
      <c r="CH239" s="256"/>
      <c r="CI239" s="256"/>
      <c r="CJ239" s="256"/>
    </row>
    <row r="240" spans="1:88" s="77" customFormat="1" ht="12" x14ac:dyDescent="0.25">
      <c r="A240" s="256"/>
      <c r="B240" s="256"/>
      <c r="C240" s="258"/>
      <c r="D240" s="258"/>
      <c r="E240" s="256"/>
      <c r="F240" s="256"/>
      <c r="G240" s="256"/>
      <c r="H240" s="256"/>
      <c r="I240" s="256"/>
      <c r="J240" s="256"/>
      <c r="K240" s="256"/>
      <c r="L240" s="256"/>
      <c r="M240" s="256"/>
      <c r="N240" s="256"/>
      <c r="O240" s="256"/>
      <c r="P240" s="256"/>
      <c r="Q240" s="256"/>
      <c r="R240" s="256"/>
      <c r="S240" s="256"/>
      <c r="T240" s="256"/>
      <c r="U240" s="256"/>
      <c r="V240" s="256"/>
      <c r="W240" s="256"/>
      <c r="X240" s="256"/>
      <c r="Y240" s="256"/>
      <c r="Z240" s="256"/>
      <c r="AA240" s="256"/>
      <c r="AB240" s="256"/>
      <c r="AC240" s="256"/>
      <c r="AD240" s="256"/>
      <c r="AE240" s="256"/>
      <c r="AF240" s="256"/>
      <c r="AG240" s="256"/>
      <c r="AH240" s="256"/>
      <c r="AI240" s="256"/>
      <c r="AJ240" s="256"/>
      <c r="AK240" s="256"/>
      <c r="AL240" s="256"/>
      <c r="AM240" s="256"/>
      <c r="AN240" s="256"/>
      <c r="AO240" s="256"/>
      <c r="AP240" s="256"/>
      <c r="AQ240" s="256"/>
      <c r="AR240" s="256"/>
      <c r="AS240" s="256"/>
      <c r="AT240" s="256"/>
      <c r="AU240" s="256"/>
      <c r="AV240" s="256"/>
      <c r="AW240" s="256"/>
      <c r="AX240" s="256"/>
      <c r="AY240" s="256"/>
      <c r="AZ240" s="256"/>
      <c r="BA240" s="256"/>
      <c r="BB240" s="256"/>
      <c r="BC240" s="256"/>
      <c r="BD240" s="256"/>
      <c r="BE240" s="256"/>
      <c r="BF240" s="256"/>
      <c r="BG240" s="256"/>
      <c r="BH240" s="256"/>
      <c r="BI240" s="256"/>
      <c r="BJ240" s="256"/>
      <c r="BK240" s="256"/>
      <c r="BL240" s="256"/>
      <c r="BM240" s="256"/>
      <c r="BN240" s="256"/>
      <c r="BO240" s="256"/>
      <c r="BP240" s="256"/>
      <c r="BQ240" s="256"/>
      <c r="BR240" s="256"/>
      <c r="BS240" s="256"/>
      <c r="BT240" s="256"/>
      <c r="BU240" s="256"/>
      <c r="BV240" s="256"/>
      <c r="BW240" s="256"/>
      <c r="BX240" s="256"/>
      <c r="BY240" s="256"/>
      <c r="BZ240" s="256"/>
      <c r="CA240" s="256"/>
      <c r="CB240" s="256"/>
      <c r="CC240" s="256"/>
      <c r="CD240" s="256"/>
      <c r="CE240" s="256"/>
      <c r="CF240" s="256"/>
      <c r="CG240" s="256"/>
      <c r="CH240" s="256"/>
      <c r="CI240" s="256"/>
      <c r="CJ240" s="256"/>
    </row>
    <row r="241" spans="1:88" s="77" customFormat="1" ht="12" x14ac:dyDescent="0.25">
      <c r="A241" s="256"/>
      <c r="B241" s="256"/>
      <c r="C241" s="258"/>
      <c r="D241" s="258"/>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c r="AA241" s="256"/>
      <c r="AB241" s="256"/>
      <c r="AC241" s="256"/>
      <c r="AD241" s="256"/>
      <c r="AE241" s="256"/>
      <c r="AF241" s="256"/>
      <c r="AG241" s="256"/>
      <c r="AH241" s="256"/>
      <c r="AI241" s="256"/>
      <c r="AJ241" s="256"/>
      <c r="AK241" s="256"/>
      <c r="AL241" s="256"/>
      <c r="AM241" s="256"/>
      <c r="AN241" s="256"/>
      <c r="AO241" s="256"/>
      <c r="AP241" s="256"/>
      <c r="AQ241" s="256"/>
      <c r="AR241" s="256"/>
      <c r="AS241" s="256"/>
      <c r="AT241" s="256"/>
      <c r="AU241" s="256"/>
      <c r="AV241" s="256"/>
      <c r="AW241" s="256"/>
      <c r="AX241" s="256"/>
      <c r="AY241" s="256"/>
      <c r="AZ241" s="256"/>
      <c r="BA241" s="256"/>
      <c r="BB241" s="256"/>
      <c r="BC241" s="256"/>
      <c r="BD241" s="256"/>
      <c r="BE241" s="256"/>
      <c r="BF241" s="256"/>
      <c r="BG241" s="256"/>
      <c r="BH241" s="256"/>
      <c r="BI241" s="256"/>
      <c r="BJ241" s="256"/>
      <c r="BK241" s="256"/>
      <c r="BL241" s="256"/>
      <c r="BM241" s="256"/>
      <c r="BN241" s="256"/>
      <c r="BO241" s="256"/>
      <c r="BP241" s="256"/>
      <c r="BQ241" s="256"/>
      <c r="BR241" s="256"/>
      <c r="BS241" s="256"/>
      <c r="BT241" s="256"/>
      <c r="BU241" s="256"/>
      <c r="BV241" s="256"/>
      <c r="BW241" s="256"/>
      <c r="BX241" s="256"/>
      <c r="BY241" s="256"/>
      <c r="BZ241" s="256"/>
      <c r="CA241" s="256"/>
      <c r="CB241" s="256"/>
      <c r="CC241" s="256"/>
      <c r="CD241" s="256"/>
      <c r="CE241" s="256"/>
      <c r="CF241" s="256"/>
      <c r="CG241" s="256"/>
      <c r="CH241" s="256"/>
      <c r="CI241" s="256"/>
      <c r="CJ241" s="256"/>
    </row>
    <row r="242" spans="1:88" s="77" customFormat="1" ht="12" x14ac:dyDescent="0.25">
      <c r="A242" s="256"/>
      <c r="B242" s="256"/>
      <c r="C242" s="258"/>
      <c r="D242" s="258"/>
      <c r="E242" s="256"/>
      <c r="F242" s="256"/>
      <c r="G242" s="256"/>
      <c r="H242" s="256"/>
      <c r="I242" s="256"/>
      <c r="J242" s="256"/>
      <c r="K242" s="256"/>
      <c r="L242" s="256"/>
      <c r="M242" s="256"/>
      <c r="N242" s="256"/>
      <c r="O242" s="256"/>
      <c r="P242" s="256"/>
      <c r="Q242" s="256"/>
      <c r="R242" s="256"/>
      <c r="S242" s="256"/>
      <c r="T242" s="256"/>
      <c r="U242" s="256"/>
      <c r="V242" s="256"/>
      <c r="W242" s="256"/>
      <c r="X242" s="256"/>
      <c r="Y242" s="256"/>
      <c r="Z242" s="256"/>
      <c r="AA242" s="256"/>
      <c r="AB242" s="256"/>
      <c r="AC242" s="256"/>
      <c r="AD242" s="256"/>
      <c r="AE242" s="256"/>
      <c r="AF242" s="256"/>
      <c r="AG242" s="256"/>
      <c r="AH242" s="256"/>
      <c r="AI242" s="256"/>
      <c r="AJ242" s="256"/>
      <c r="AK242" s="256"/>
      <c r="AL242" s="256"/>
      <c r="AM242" s="256"/>
      <c r="AN242" s="256"/>
      <c r="AO242" s="256"/>
      <c r="AP242" s="256"/>
      <c r="AQ242" s="256"/>
      <c r="AR242" s="256"/>
      <c r="AS242" s="256"/>
      <c r="AT242" s="256"/>
      <c r="AU242" s="256"/>
      <c r="AV242" s="256"/>
      <c r="AW242" s="256"/>
      <c r="AX242" s="256"/>
      <c r="AY242" s="256"/>
      <c r="AZ242" s="256"/>
      <c r="BA242" s="256"/>
      <c r="BB242" s="256"/>
      <c r="BC242" s="256"/>
      <c r="BD242" s="256"/>
      <c r="BE242" s="256"/>
      <c r="BF242" s="256"/>
      <c r="BG242" s="256"/>
      <c r="BH242" s="256"/>
      <c r="BI242" s="256"/>
      <c r="BJ242" s="256"/>
      <c r="BK242" s="256"/>
      <c r="BL242" s="256"/>
      <c r="BM242" s="256"/>
      <c r="BN242" s="256"/>
      <c r="BO242" s="256"/>
      <c r="BP242" s="256"/>
      <c r="BQ242" s="256"/>
      <c r="BR242" s="256"/>
      <c r="BS242" s="256"/>
      <c r="BT242" s="256"/>
      <c r="BU242" s="256"/>
      <c r="BV242" s="256"/>
      <c r="BW242" s="256"/>
      <c r="BX242" s="256"/>
      <c r="BY242" s="256"/>
      <c r="BZ242" s="256"/>
      <c r="CA242" s="256"/>
      <c r="CB242" s="256"/>
      <c r="CC242" s="256"/>
      <c r="CD242" s="256"/>
      <c r="CE242" s="256"/>
      <c r="CF242" s="256"/>
      <c r="CG242" s="256"/>
      <c r="CH242" s="256"/>
      <c r="CI242" s="256"/>
      <c r="CJ242" s="256"/>
    </row>
    <row r="243" spans="1:88" s="77" customFormat="1" ht="12" x14ac:dyDescent="0.25">
      <c r="A243" s="256"/>
      <c r="B243" s="256"/>
      <c r="C243" s="258"/>
      <c r="D243" s="258"/>
      <c r="E243" s="256"/>
      <c r="F243" s="256"/>
      <c r="G243" s="256"/>
      <c r="H243" s="256"/>
      <c r="I243" s="256"/>
      <c r="J243" s="256"/>
      <c r="K243" s="256"/>
      <c r="L243" s="256"/>
      <c r="M243" s="256"/>
      <c r="N243" s="256"/>
      <c r="O243" s="256"/>
      <c r="P243" s="256"/>
      <c r="Q243" s="256"/>
      <c r="R243" s="256"/>
      <c r="S243" s="256"/>
      <c r="T243" s="256"/>
      <c r="U243" s="256"/>
      <c r="V243" s="256"/>
      <c r="W243" s="256"/>
      <c r="X243" s="256"/>
      <c r="Y243" s="256"/>
      <c r="Z243" s="256"/>
      <c r="AA243" s="256"/>
      <c r="AB243" s="256"/>
      <c r="AC243" s="256"/>
      <c r="AD243" s="256"/>
      <c r="AE243" s="256"/>
      <c r="AF243" s="256"/>
      <c r="AG243" s="256"/>
      <c r="AH243" s="256"/>
      <c r="AI243" s="256"/>
      <c r="AJ243" s="256"/>
      <c r="AK243" s="256"/>
      <c r="AL243" s="256"/>
      <c r="AM243" s="256"/>
      <c r="AN243" s="256"/>
      <c r="AO243" s="256"/>
      <c r="AP243" s="256"/>
      <c r="AQ243" s="256"/>
      <c r="AR243" s="256"/>
      <c r="AS243" s="256"/>
      <c r="AT243" s="256"/>
      <c r="AU243" s="256"/>
      <c r="AV243" s="256"/>
      <c r="AW243" s="256"/>
      <c r="AX243" s="256"/>
      <c r="AY243" s="256"/>
      <c r="AZ243" s="256"/>
      <c r="BA243" s="256"/>
      <c r="BB243" s="256"/>
      <c r="BC243" s="256"/>
      <c r="BD243" s="256"/>
      <c r="BE243" s="256"/>
      <c r="BF243" s="256"/>
      <c r="BG243" s="256"/>
      <c r="BH243" s="256"/>
      <c r="BI243" s="256"/>
      <c r="BJ243" s="256"/>
      <c r="BK243" s="256"/>
      <c r="BL243" s="256"/>
      <c r="BM243" s="256"/>
      <c r="BN243" s="256"/>
      <c r="BO243" s="256"/>
      <c r="BP243" s="256"/>
      <c r="BQ243" s="256"/>
      <c r="BR243" s="256"/>
      <c r="BS243" s="256"/>
      <c r="BT243" s="256"/>
      <c r="BU243" s="256"/>
      <c r="BV243" s="256"/>
      <c r="BW243" s="256"/>
      <c r="BX243" s="256"/>
      <c r="BY243" s="256"/>
      <c r="BZ243" s="256"/>
      <c r="CA243" s="256"/>
      <c r="CB243" s="256"/>
      <c r="CC243" s="256"/>
      <c r="CD243" s="256"/>
      <c r="CE243" s="256"/>
      <c r="CF243" s="256"/>
      <c r="CG243" s="256"/>
      <c r="CH243" s="256"/>
      <c r="CI243" s="256"/>
      <c r="CJ243" s="256"/>
    </row>
    <row r="244" spans="1:88" s="77" customFormat="1" ht="12" x14ac:dyDescent="0.25">
      <c r="A244" s="256"/>
      <c r="B244" s="256"/>
      <c r="C244" s="258"/>
      <c r="D244" s="258"/>
      <c r="E244" s="256"/>
      <c r="F244" s="256"/>
      <c r="G244" s="256"/>
      <c r="H244" s="256"/>
      <c r="I244" s="256"/>
      <c r="J244" s="256"/>
      <c r="K244" s="256"/>
      <c r="L244" s="256"/>
      <c r="M244" s="256"/>
      <c r="N244" s="256"/>
      <c r="O244" s="256"/>
      <c r="P244" s="256"/>
      <c r="Q244" s="256"/>
      <c r="R244" s="256"/>
      <c r="S244" s="256"/>
      <c r="T244" s="256"/>
      <c r="U244" s="256"/>
      <c r="V244" s="256"/>
      <c r="W244" s="256"/>
      <c r="X244" s="256"/>
      <c r="Y244" s="256"/>
      <c r="Z244" s="256"/>
      <c r="AA244" s="256"/>
      <c r="AB244" s="256"/>
      <c r="AC244" s="256"/>
      <c r="AD244" s="256"/>
      <c r="AE244" s="256"/>
      <c r="AF244" s="256"/>
      <c r="AG244" s="256"/>
      <c r="AH244" s="256"/>
      <c r="AI244" s="256"/>
      <c r="AJ244" s="256"/>
      <c r="AK244" s="256"/>
      <c r="AL244" s="256"/>
      <c r="AM244" s="256"/>
      <c r="AN244" s="256"/>
      <c r="AO244" s="256"/>
      <c r="AP244" s="256"/>
      <c r="AQ244" s="256"/>
      <c r="AR244" s="256"/>
      <c r="AS244" s="256"/>
      <c r="AT244" s="256"/>
      <c r="AU244" s="256"/>
      <c r="AV244" s="256"/>
      <c r="AW244" s="256"/>
      <c r="AX244" s="256"/>
      <c r="AY244" s="256"/>
      <c r="AZ244" s="256"/>
      <c r="BA244" s="256"/>
      <c r="BB244" s="256"/>
      <c r="BC244" s="256"/>
      <c r="BD244" s="256"/>
      <c r="BE244" s="256"/>
      <c r="BF244" s="256"/>
      <c r="BG244" s="256"/>
      <c r="BH244" s="256"/>
      <c r="BI244" s="256"/>
      <c r="BJ244" s="256"/>
      <c r="BK244" s="256"/>
      <c r="BL244" s="256"/>
      <c r="BM244" s="256"/>
      <c r="BN244" s="256"/>
      <c r="BO244" s="256"/>
      <c r="BP244" s="256"/>
      <c r="BQ244" s="256"/>
      <c r="BR244" s="256"/>
      <c r="BS244" s="256"/>
      <c r="BT244" s="256"/>
      <c r="BU244" s="256"/>
      <c r="BV244" s="256"/>
      <c r="BW244" s="256"/>
      <c r="BX244" s="256"/>
      <c r="BY244" s="256"/>
      <c r="BZ244" s="256"/>
      <c r="CA244" s="256"/>
      <c r="CB244" s="256"/>
      <c r="CC244" s="256"/>
      <c r="CD244" s="256"/>
      <c r="CE244" s="256"/>
      <c r="CF244" s="256"/>
      <c r="CG244" s="256"/>
      <c r="CH244" s="256"/>
      <c r="CI244" s="256"/>
      <c r="CJ244" s="256"/>
    </row>
    <row r="245" spans="1:88" s="77" customFormat="1" ht="12" x14ac:dyDescent="0.25">
      <c r="A245" s="256"/>
      <c r="B245" s="256"/>
      <c r="C245" s="258"/>
      <c r="D245" s="258"/>
      <c r="E245" s="256"/>
      <c r="F245" s="256"/>
      <c r="G245" s="256"/>
      <c r="H245" s="256"/>
      <c r="I245" s="256"/>
      <c r="J245" s="256"/>
      <c r="K245" s="256"/>
      <c r="L245" s="256"/>
      <c r="M245" s="256"/>
      <c r="N245" s="256"/>
      <c r="O245" s="256"/>
      <c r="P245" s="256"/>
      <c r="Q245" s="256"/>
      <c r="R245" s="256"/>
      <c r="S245" s="256"/>
      <c r="T245" s="256"/>
      <c r="U245" s="256"/>
      <c r="V245" s="256"/>
      <c r="W245" s="256"/>
      <c r="X245" s="256"/>
      <c r="Y245" s="256"/>
      <c r="Z245" s="256"/>
      <c r="AA245" s="256"/>
      <c r="AB245" s="256"/>
      <c r="AC245" s="256"/>
      <c r="AD245" s="256"/>
      <c r="AE245" s="256"/>
      <c r="AF245" s="256"/>
      <c r="AG245" s="256"/>
      <c r="AH245" s="256"/>
      <c r="AI245" s="256"/>
      <c r="AJ245" s="256"/>
      <c r="AK245" s="256"/>
      <c r="AL245" s="256"/>
      <c r="AM245" s="256"/>
      <c r="AN245" s="256"/>
      <c r="AO245" s="256"/>
      <c r="AP245" s="256"/>
      <c r="AQ245" s="256"/>
      <c r="AR245" s="256"/>
      <c r="AS245" s="256"/>
      <c r="AT245" s="256"/>
      <c r="AU245" s="256"/>
      <c r="AV245" s="256"/>
      <c r="AW245" s="256"/>
      <c r="AX245" s="256"/>
      <c r="AY245" s="256"/>
      <c r="AZ245" s="256"/>
      <c r="BA245" s="256"/>
      <c r="BB245" s="256"/>
      <c r="BC245" s="256"/>
      <c r="BD245" s="256"/>
      <c r="BE245" s="256"/>
      <c r="BF245" s="256"/>
      <c r="BG245" s="256"/>
      <c r="BH245" s="256"/>
      <c r="BI245" s="256"/>
      <c r="BJ245" s="256"/>
      <c r="BK245" s="256"/>
      <c r="BL245" s="256"/>
      <c r="BM245" s="256"/>
      <c r="BN245" s="256"/>
      <c r="BO245" s="256"/>
      <c r="BP245" s="256"/>
      <c r="BQ245" s="256"/>
      <c r="BR245" s="256"/>
      <c r="BS245" s="256"/>
      <c r="BT245" s="256"/>
      <c r="BU245" s="256"/>
      <c r="BV245" s="256"/>
      <c r="BW245" s="256"/>
      <c r="BX245" s="256"/>
      <c r="BY245" s="256"/>
      <c r="BZ245" s="256"/>
      <c r="CA245" s="256"/>
      <c r="CB245" s="256"/>
      <c r="CC245" s="256"/>
      <c r="CD245" s="256"/>
      <c r="CE245" s="256"/>
      <c r="CF245" s="256"/>
      <c r="CG245" s="256"/>
      <c r="CH245" s="256"/>
      <c r="CI245" s="256"/>
      <c r="CJ245" s="256"/>
    </row>
    <row r="246" spans="1:88" s="77" customFormat="1" ht="12" x14ac:dyDescent="0.25">
      <c r="A246" s="256"/>
      <c r="B246" s="256"/>
      <c r="C246" s="258"/>
      <c r="D246" s="258"/>
      <c r="E246" s="256"/>
      <c r="F246" s="256"/>
      <c r="G246" s="256"/>
      <c r="H246" s="256"/>
      <c r="I246" s="256"/>
      <c r="J246" s="256"/>
      <c r="K246" s="256"/>
      <c r="L246" s="256"/>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c r="BT246" s="256"/>
      <c r="BU246" s="256"/>
      <c r="BV246" s="256"/>
      <c r="BW246" s="256"/>
      <c r="BX246" s="256"/>
      <c r="BY246" s="256"/>
      <c r="BZ246" s="256"/>
      <c r="CA246" s="256"/>
      <c r="CB246" s="256"/>
      <c r="CC246" s="256"/>
      <c r="CD246" s="256"/>
      <c r="CE246" s="256"/>
      <c r="CF246" s="256"/>
      <c r="CG246" s="256"/>
      <c r="CH246" s="256"/>
      <c r="CI246" s="256"/>
      <c r="CJ246" s="256"/>
    </row>
    <row r="247" spans="1:88" s="77" customFormat="1" ht="12" x14ac:dyDescent="0.25">
      <c r="A247" s="256"/>
      <c r="B247" s="256"/>
      <c r="C247" s="258"/>
      <c r="D247" s="258"/>
      <c r="E247" s="256"/>
      <c r="F247" s="256"/>
      <c r="G247" s="256"/>
      <c r="H247" s="256"/>
      <c r="I247" s="256"/>
      <c r="J247" s="256"/>
      <c r="K247" s="256"/>
      <c r="L247" s="256"/>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c r="BT247" s="256"/>
      <c r="BU247" s="256"/>
      <c r="BV247" s="256"/>
      <c r="BW247" s="256"/>
      <c r="BX247" s="256"/>
      <c r="BY247" s="256"/>
      <c r="BZ247" s="256"/>
      <c r="CA247" s="256"/>
      <c r="CB247" s="256"/>
      <c r="CC247" s="256"/>
      <c r="CD247" s="256"/>
      <c r="CE247" s="256"/>
      <c r="CF247" s="256"/>
      <c r="CG247" s="256"/>
      <c r="CH247" s="256"/>
      <c r="CI247" s="256"/>
      <c r="CJ247" s="256"/>
    </row>
    <row r="248" spans="1:88" s="77" customFormat="1" ht="12" x14ac:dyDescent="0.25">
      <c r="A248" s="256"/>
      <c r="B248" s="256"/>
      <c r="C248" s="258"/>
      <c r="D248" s="258"/>
      <c r="E248" s="256"/>
      <c r="F248" s="256"/>
      <c r="G248" s="256"/>
      <c r="H248" s="256"/>
      <c r="I248" s="256"/>
      <c r="J248" s="256"/>
      <c r="K248" s="256"/>
      <c r="L248" s="256"/>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c r="BT248" s="256"/>
      <c r="BU248" s="256"/>
      <c r="BV248" s="256"/>
      <c r="BW248" s="256"/>
      <c r="BX248" s="256"/>
      <c r="BY248" s="256"/>
      <c r="BZ248" s="256"/>
      <c r="CA248" s="256"/>
      <c r="CB248" s="256"/>
      <c r="CC248" s="256"/>
      <c r="CD248" s="256"/>
      <c r="CE248" s="256"/>
      <c r="CF248" s="256"/>
      <c r="CG248" s="256"/>
      <c r="CH248" s="256"/>
      <c r="CI248" s="256"/>
      <c r="CJ248" s="256"/>
    </row>
    <row r="249" spans="1:88" s="77" customFormat="1" x14ac:dyDescent="0.25">
      <c r="A249" s="256"/>
      <c r="B249" s="256"/>
      <c r="C249" s="258"/>
      <c r="D249" s="258"/>
      <c r="E249" s="256"/>
      <c r="F249" s="256"/>
      <c r="G249" s="256"/>
      <c r="H249" s="256"/>
      <c r="I249" s="256"/>
      <c r="J249" s="256"/>
      <c r="K249" s="256"/>
      <c r="L249" s="256"/>
      <c r="M249" s="256"/>
      <c r="N249" s="256"/>
      <c r="O249" s="256"/>
      <c r="P249" s="256"/>
      <c r="Q249" s="256"/>
      <c r="R249" s="27"/>
      <c r="S249" s="27"/>
      <c r="T249" s="27"/>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c r="BT249" s="256"/>
      <c r="BU249" s="256"/>
      <c r="BV249" s="256"/>
      <c r="BW249" s="256"/>
      <c r="BX249" s="256"/>
      <c r="BY249" s="256"/>
      <c r="BZ249" s="256"/>
      <c r="CA249" s="256"/>
      <c r="CB249" s="256"/>
      <c r="CC249" s="256"/>
      <c r="CD249" s="256"/>
      <c r="CE249" s="256"/>
      <c r="CF249" s="256"/>
      <c r="CG249" s="256"/>
      <c r="CH249" s="256"/>
      <c r="CI249" s="256"/>
      <c r="CJ249" s="256"/>
    </row>
    <row r="250" spans="1:88" s="77" customFormat="1" x14ac:dyDescent="0.25">
      <c r="A250" s="256"/>
      <c r="B250" s="256"/>
      <c r="C250" s="258"/>
      <c r="D250" s="258"/>
      <c r="E250" s="256"/>
      <c r="F250" s="256"/>
      <c r="G250" s="256"/>
      <c r="H250" s="256"/>
      <c r="I250" s="256"/>
      <c r="J250" s="256"/>
      <c r="K250" s="256"/>
      <c r="L250" s="256"/>
      <c r="M250" s="256"/>
      <c r="N250" s="256"/>
      <c r="O250" s="256"/>
      <c r="P250" s="256"/>
      <c r="Q250" s="256"/>
      <c r="R250" s="27"/>
      <c r="S250" s="27"/>
      <c r="T250" s="27"/>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c r="BT250" s="256"/>
      <c r="BU250" s="256"/>
      <c r="BV250" s="256"/>
      <c r="BW250" s="256"/>
      <c r="BX250" s="256"/>
      <c r="BY250" s="256"/>
      <c r="BZ250" s="256"/>
      <c r="CA250" s="256"/>
      <c r="CB250" s="256"/>
      <c r="CC250" s="256"/>
      <c r="CD250" s="256"/>
      <c r="CE250" s="256"/>
      <c r="CF250" s="256"/>
      <c r="CG250" s="256"/>
      <c r="CH250" s="256"/>
      <c r="CI250" s="256"/>
      <c r="CJ250" s="256"/>
    </row>
    <row r="251" spans="1:88" x14ac:dyDescent="0.25">
      <c r="B251" s="27"/>
      <c r="C251" s="257"/>
      <c r="D251" s="257"/>
      <c r="E251" s="27"/>
      <c r="F251" s="27"/>
      <c r="G251" s="27"/>
      <c r="H251" s="27"/>
      <c r="I251" s="27"/>
      <c r="J251" s="27"/>
      <c r="K251" s="27"/>
      <c r="L251" s="27"/>
      <c r="M251" s="27"/>
      <c r="N251" s="27"/>
      <c r="O251" s="27"/>
      <c r="P251" s="27"/>
      <c r="Q251" s="27"/>
      <c r="R251" s="27"/>
      <c r="S251" s="27"/>
      <c r="T251" s="27"/>
      <c r="U251" s="27"/>
      <c r="V251" s="27"/>
      <c r="W251" s="27"/>
    </row>
    <row r="252" spans="1:88" x14ac:dyDescent="0.25">
      <c r="B252" s="27"/>
      <c r="C252" s="257"/>
      <c r="D252" s="257"/>
      <c r="E252" s="27"/>
      <c r="F252" s="27"/>
      <c r="G252" s="27"/>
      <c r="H252" s="27"/>
      <c r="I252" s="27"/>
      <c r="J252" s="27"/>
      <c r="K252" s="27"/>
      <c r="L252" s="27"/>
      <c r="M252" s="27"/>
      <c r="N252" s="27"/>
      <c r="O252" s="27"/>
      <c r="P252" s="27"/>
      <c r="Q252" s="27"/>
      <c r="R252" s="27"/>
      <c r="S252" s="27"/>
      <c r="T252" s="27"/>
      <c r="U252" s="27"/>
      <c r="V252" s="27"/>
      <c r="W252" s="27"/>
    </row>
    <row r="253" spans="1:88" x14ac:dyDescent="0.25">
      <c r="B253" s="27"/>
      <c r="C253" s="257"/>
      <c r="D253" s="257"/>
      <c r="E253" s="27"/>
      <c r="F253" s="27"/>
      <c r="G253" s="27"/>
      <c r="H253" s="27"/>
      <c r="I253" s="27"/>
      <c r="J253" s="27"/>
      <c r="K253" s="27"/>
      <c r="L253" s="27"/>
      <c r="M253" s="27"/>
      <c r="N253" s="27"/>
      <c r="O253" s="27"/>
      <c r="P253" s="27"/>
      <c r="Q253" s="27"/>
      <c r="R253" s="27"/>
      <c r="S253" s="27"/>
      <c r="T253" s="27"/>
      <c r="U253" s="27"/>
      <c r="V253" s="27"/>
      <c r="W253" s="27"/>
    </row>
    <row r="254" spans="1:88" x14ac:dyDescent="0.25">
      <c r="B254" s="27"/>
      <c r="C254" s="257"/>
      <c r="D254" s="257"/>
      <c r="E254" s="27"/>
      <c r="F254" s="27"/>
      <c r="G254" s="27"/>
      <c r="H254" s="27"/>
      <c r="I254" s="27"/>
      <c r="J254" s="27"/>
      <c r="K254" s="27"/>
      <c r="L254" s="27"/>
      <c r="M254" s="27"/>
      <c r="N254" s="27"/>
      <c r="O254" s="27"/>
      <c r="P254" s="27"/>
      <c r="Q254" s="27"/>
      <c r="R254" s="27"/>
      <c r="S254" s="27"/>
      <c r="T254" s="27"/>
      <c r="U254" s="27"/>
      <c r="V254" s="27"/>
      <c r="W254" s="27"/>
    </row>
    <row r="255" spans="1:88" x14ac:dyDescent="0.25">
      <c r="B255" s="27"/>
      <c r="C255" s="257"/>
      <c r="D255" s="257"/>
      <c r="E255" s="27"/>
      <c r="F255" s="27"/>
      <c r="G255" s="27"/>
      <c r="H255" s="27"/>
      <c r="I255" s="27"/>
      <c r="J255" s="27"/>
      <c r="K255" s="27"/>
      <c r="L255" s="27"/>
      <c r="M255" s="27"/>
      <c r="N255" s="27"/>
      <c r="O255" s="27"/>
      <c r="P255" s="27"/>
      <c r="Q255" s="27"/>
      <c r="R255" s="27"/>
      <c r="S255" s="27"/>
      <c r="T255" s="27"/>
      <c r="U255" s="27"/>
      <c r="V255" s="27"/>
      <c r="W255" s="27"/>
    </row>
    <row r="256" spans="1:88" x14ac:dyDescent="0.25">
      <c r="B256" s="27"/>
      <c r="C256" s="257"/>
      <c r="D256" s="257"/>
      <c r="E256" s="27"/>
      <c r="F256" s="27"/>
      <c r="G256" s="27"/>
      <c r="H256" s="27"/>
      <c r="I256" s="27"/>
      <c r="J256" s="27"/>
      <c r="K256" s="27"/>
      <c r="L256" s="27"/>
      <c r="M256" s="27"/>
      <c r="N256" s="27"/>
      <c r="O256" s="27"/>
      <c r="P256" s="27"/>
      <c r="Q256" s="27"/>
      <c r="R256" s="27"/>
      <c r="S256" s="27"/>
      <c r="T256" s="27"/>
      <c r="U256" s="27"/>
      <c r="V256" s="27"/>
      <c r="W256" s="27"/>
    </row>
    <row r="257" spans="2:23" x14ac:dyDescent="0.25">
      <c r="B257" s="27"/>
      <c r="C257" s="257"/>
      <c r="D257" s="257"/>
      <c r="E257" s="27"/>
      <c r="F257" s="27"/>
      <c r="G257" s="27"/>
      <c r="H257" s="27"/>
      <c r="I257" s="27"/>
      <c r="J257" s="27"/>
      <c r="K257" s="27"/>
      <c r="L257" s="27"/>
      <c r="M257" s="27"/>
      <c r="N257" s="27"/>
      <c r="O257" s="27"/>
      <c r="P257" s="27"/>
      <c r="Q257" s="27"/>
      <c r="R257" s="27"/>
      <c r="S257" s="27"/>
      <c r="T257" s="27"/>
      <c r="U257" s="27"/>
      <c r="V257" s="27"/>
      <c r="W257" s="27"/>
    </row>
    <row r="258" spans="2:23" x14ac:dyDescent="0.25">
      <c r="B258" s="27"/>
      <c r="C258" s="257"/>
      <c r="D258" s="257"/>
      <c r="E258" s="27"/>
      <c r="F258" s="27"/>
      <c r="G258" s="27"/>
      <c r="H258" s="27"/>
      <c r="I258" s="27"/>
      <c r="J258" s="27"/>
      <c r="K258" s="27"/>
      <c r="L258" s="27"/>
      <c r="M258" s="27"/>
      <c r="N258" s="27"/>
      <c r="O258" s="27"/>
      <c r="P258" s="27"/>
      <c r="Q258" s="27"/>
      <c r="R258" s="27"/>
      <c r="S258" s="27"/>
      <c r="T258" s="27"/>
      <c r="U258" s="27"/>
      <c r="V258" s="27"/>
      <c r="W258" s="27"/>
    </row>
    <row r="259" spans="2:23" x14ac:dyDescent="0.25">
      <c r="B259" s="27"/>
      <c r="C259" s="257"/>
      <c r="D259" s="257"/>
      <c r="E259" s="27"/>
      <c r="F259" s="27"/>
      <c r="G259" s="27"/>
      <c r="H259" s="27"/>
      <c r="I259" s="27"/>
      <c r="J259" s="27"/>
      <c r="K259" s="27"/>
      <c r="L259" s="27"/>
      <c r="M259" s="27"/>
      <c r="N259" s="27"/>
      <c r="O259" s="27"/>
      <c r="P259" s="27"/>
      <c r="Q259" s="27"/>
      <c r="R259" s="27"/>
      <c r="S259" s="27"/>
      <c r="T259" s="27"/>
      <c r="U259" s="27"/>
      <c r="V259" s="27"/>
      <c r="W259" s="27"/>
    </row>
    <row r="260" spans="2:23" x14ac:dyDescent="0.25">
      <c r="B260" s="27"/>
      <c r="C260" s="257"/>
      <c r="D260" s="257"/>
      <c r="E260" s="27"/>
      <c r="F260" s="27"/>
      <c r="G260" s="27"/>
      <c r="H260" s="27"/>
      <c r="I260" s="27"/>
      <c r="J260" s="27"/>
      <c r="K260" s="27"/>
      <c r="L260" s="27"/>
      <c r="M260" s="27"/>
      <c r="N260" s="27"/>
      <c r="O260" s="27"/>
      <c r="P260" s="27"/>
      <c r="Q260" s="27"/>
      <c r="R260" s="27"/>
      <c r="S260" s="27"/>
      <c r="T260" s="27"/>
      <c r="U260" s="27"/>
      <c r="V260" s="27"/>
      <c r="W260" s="27"/>
    </row>
    <row r="261" spans="2:23" x14ac:dyDescent="0.25">
      <c r="B261" s="27"/>
      <c r="C261" s="257"/>
      <c r="D261" s="257"/>
      <c r="E261" s="27"/>
      <c r="F261" s="27"/>
      <c r="G261" s="27"/>
      <c r="H261" s="27"/>
      <c r="I261" s="27"/>
      <c r="J261" s="27"/>
      <c r="K261" s="27"/>
      <c r="L261" s="27"/>
      <c r="M261" s="27"/>
      <c r="N261" s="27"/>
      <c r="O261" s="27"/>
      <c r="P261" s="27"/>
      <c r="Q261" s="27"/>
      <c r="R261" s="27"/>
      <c r="S261" s="27"/>
      <c r="T261" s="27"/>
      <c r="U261" s="27"/>
      <c r="V261" s="27"/>
      <c r="W261" s="27"/>
    </row>
    <row r="262" spans="2:23" x14ac:dyDescent="0.25">
      <c r="B262" s="27"/>
      <c r="C262" s="257"/>
      <c r="D262" s="257"/>
      <c r="E262" s="27"/>
      <c r="F262" s="27"/>
      <c r="G262" s="27"/>
      <c r="H262" s="27"/>
      <c r="I262" s="27"/>
      <c r="J262" s="27"/>
      <c r="K262" s="27"/>
      <c r="L262" s="27"/>
      <c r="M262" s="27"/>
      <c r="N262" s="27"/>
      <c r="O262" s="27"/>
      <c r="P262" s="27"/>
      <c r="Q262" s="27"/>
      <c r="R262" s="27"/>
      <c r="S262" s="27"/>
      <c r="T262" s="27"/>
      <c r="U262" s="27"/>
      <c r="V262" s="27"/>
      <c r="W262" s="27"/>
    </row>
    <row r="263" spans="2:23" x14ac:dyDescent="0.25">
      <c r="B263" s="27"/>
      <c r="C263" s="257"/>
      <c r="D263" s="257"/>
      <c r="E263" s="27"/>
      <c r="F263" s="27"/>
      <c r="G263" s="27"/>
      <c r="H263" s="27"/>
      <c r="I263" s="27"/>
      <c r="J263" s="27"/>
      <c r="K263" s="27"/>
      <c r="L263" s="27"/>
      <c r="M263" s="27"/>
      <c r="N263" s="27"/>
      <c r="O263" s="27"/>
      <c r="P263" s="27"/>
      <c r="Q263" s="27"/>
      <c r="R263" s="27"/>
      <c r="S263" s="27"/>
      <c r="T263" s="27"/>
      <c r="U263" s="27"/>
      <c r="V263" s="27"/>
      <c r="W263" s="27"/>
    </row>
    <row r="264" spans="2:23" x14ac:dyDescent="0.25">
      <c r="B264" s="27"/>
      <c r="C264" s="257"/>
      <c r="D264" s="257"/>
      <c r="E264" s="27"/>
      <c r="F264" s="27"/>
      <c r="G264" s="27"/>
      <c r="H264" s="27"/>
      <c r="I264" s="27"/>
      <c r="J264" s="27"/>
      <c r="K264" s="27"/>
      <c r="L264" s="27"/>
      <c r="M264" s="27"/>
      <c r="N264" s="27"/>
      <c r="O264" s="27"/>
      <c r="P264" s="27"/>
      <c r="Q264" s="27"/>
      <c r="R264" s="27"/>
      <c r="S264" s="27"/>
      <c r="T264" s="27"/>
      <c r="U264" s="27"/>
      <c r="V264" s="27"/>
      <c r="W264" s="27"/>
    </row>
    <row r="265" spans="2:23" x14ac:dyDescent="0.25">
      <c r="B265" s="27"/>
      <c r="C265" s="257"/>
      <c r="D265" s="257"/>
      <c r="E265" s="27"/>
      <c r="F265" s="27"/>
      <c r="G265" s="27"/>
      <c r="H265" s="27"/>
      <c r="I265" s="27"/>
      <c r="J265" s="27"/>
      <c r="K265" s="27"/>
      <c r="L265" s="27"/>
      <c r="M265" s="27"/>
      <c r="N265" s="27"/>
      <c r="O265" s="27"/>
      <c r="P265" s="27"/>
      <c r="Q265" s="27"/>
      <c r="R265" s="27"/>
      <c r="S265" s="27"/>
      <c r="T265" s="27"/>
      <c r="U265" s="27"/>
      <c r="V265" s="27"/>
      <c r="W265" s="27"/>
    </row>
    <row r="266" spans="2:23" x14ac:dyDescent="0.25">
      <c r="B266" s="27"/>
      <c r="C266" s="257"/>
      <c r="D266" s="257"/>
      <c r="E266" s="27"/>
      <c r="F266" s="27"/>
      <c r="G266" s="27"/>
      <c r="H266" s="27"/>
      <c r="I266" s="27"/>
      <c r="J266" s="27"/>
      <c r="K266" s="27"/>
      <c r="L266" s="27"/>
      <c r="M266" s="27"/>
      <c r="N266" s="27"/>
      <c r="O266" s="27"/>
      <c r="P266" s="27"/>
      <c r="Q266" s="27"/>
      <c r="R266" s="27"/>
      <c r="S266" s="27"/>
      <c r="T266" s="27"/>
      <c r="U266" s="27"/>
      <c r="V266" s="27"/>
      <c r="W266" s="27"/>
    </row>
    <row r="267" spans="2:23" x14ac:dyDescent="0.25">
      <c r="B267" s="27"/>
      <c r="C267" s="257"/>
      <c r="D267" s="257"/>
      <c r="E267" s="27"/>
      <c r="F267" s="27"/>
      <c r="G267" s="27"/>
      <c r="H267" s="27"/>
      <c r="I267" s="27"/>
      <c r="J267" s="27"/>
      <c r="K267" s="27"/>
      <c r="L267" s="27"/>
      <c r="M267" s="27"/>
      <c r="N267" s="27"/>
      <c r="O267" s="27"/>
      <c r="P267" s="27"/>
      <c r="Q267" s="27"/>
      <c r="R267" s="27"/>
      <c r="S267" s="27"/>
      <c r="T267" s="27"/>
      <c r="U267" s="27"/>
      <c r="V267" s="27"/>
      <c r="W267" s="27"/>
    </row>
    <row r="268" spans="2:23" x14ac:dyDescent="0.25">
      <c r="B268" s="27"/>
      <c r="C268" s="257"/>
      <c r="D268" s="257"/>
      <c r="E268" s="27"/>
      <c r="F268" s="27"/>
      <c r="G268" s="27"/>
      <c r="H268" s="27"/>
      <c r="I268" s="27"/>
      <c r="J268" s="27"/>
      <c r="K268" s="27"/>
      <c r="L268" s="27"/>
      <c r="M268" s="27"/>
      <c r="N268" s="27"/>
      <c r="O268" s="27"/>
      <c r="P268" s="27"/>
      <c r="Q268" s="27"/>
      <c r="R268" s="27"/>
      <c r="S268" s="27"/>
      <c r="T268" s="27"/>
      <c r="U268" s="27"/>
      <c r="V268" s="27"/>
      <c r="W268" s="27"/>
    </row>
    <row r="269" spans="2:23" x14ac:dyDescent="0.25">
      <c r="B269" s="27"/>
      <c r="C269" s="257"/>
      <c r="D269" s="257"/>
      <c r="E269" s="27"/>
      <c r="F269" s="27"/>
      <c r="G269" s="27"/>
      <c r="H269" s="27"/>
      <c r="I269" s="27"/>
      <c r="J269" s="27"/>
      <c r="K269" s="27"/>
      <c r="L269" s="27"/>
      <c r="M269" s="27"/>
      <c r="N269" s="27"/>
      <c r="O269" s="27"/>
      <c r="P269" s="27"/>
      <c r="Q269" s="27"/>
      <c r="R269" s="27"/>
      <c r="S269" s="27"/>
      <c r="T269" s="27"/>
      <c r="U269" s="27"/>
      <c r="V269" s="27"/>
      <c r="W269" s="27"/>
    </row>
    <row r="270" spans="2:23" x14ac:dyDescent="0.25">
      <c r="B270" s="27"/>
      <c r="C270" s="257"/>
      <c r="D270" s="257"/>
      <c r="E270" s="27"/>
      <c r="F270" s="27"/>
      <c r="G270" s="27"/>
      <c r="H270" s="27"/>
      <c r="I270" s="27"/>
      <c r="J270" s="27"/>
      <c r="K270" s="27"/>
      <c r="L270" s="27"/>
      <c r="M270" s="27"/>
      <c r="N270" s="27"/>
      <c r="O270" s="27"/>
      <c r="P270" s="27"/>
      <c r="Q270" s="27"/>
      <c r="R270" s="27"/>
      <c r="S270" s="27"/>
      <c r="T270" s="27"/>
      <c r="U270" s="27"/>
      <c r="V270" s="27"/>
      <c r="W270" s="27"/>
    </row>
    <row r="271" spans="2:23" x14ac:dyDescent="0.25">
      <c r="B271" s="27"/>
      <c r="C271" s="257"/>
      <c r="D271" s="257"/>
      <c r="E271" s="27"/>
      <c r="F271" s="27"/>
      <c r="G271" s="27"/>
      <c r="H271" s="27"/>
      <c r="I271" s="27"/>
      <c r="J271" s="27"/>
      <c r="K271" s="27"/>
      <c r="L271" s="27"/>
      <c r="M271" s="27"/>
      <c r="N271" s="27"/>
      <c r="O271" s="27"/>
      <c r="P271" s="27"/>
      <c r="Q271" s="27"/>
      <c r="R271" s="27"/>
      <c r="S271" s="27"/>
      <c r="T271" s="27"/>
      <c r="U271" s="27"/>
      <c r="V271" s="27"/>
      <c r="W271" s="27"/>
    </row>
    <row r="272" spans="2:23" x14ac:dyDescent="0.25">
      <c r="B272" s="27"/>
      <c r="C272" s="257"/>
      <c r="D272" s="257"/>
      <c r="E272" s="27"/>
      <c r="F272" s="27"/>
      <c r="G272" s="27"/>
      <c r="H272" s="27"/>
      <c r="I272" s="27"/>
      <c r="J272" s="27"/>
      <c r="K272" s="27"/>
      <c r="L272" s="27"/>
      <c r="M272" s="27"/>
      <c r="N272" s="27"/>
      <c r="O272" s="27"/>
      <c r="P272" s="27"/>
      <c r="Q272" s="27"/>
      <c r="R272" s="27"/>
      <c r="S272" s="27"/>
      <c r="T272" s="27"/>
      <c r="U272" s="27"/>
      <c r="V272" s="27"/>
      <c r="W272" s="27"/>
    </row>
    <row r="273" spans="2:23" x14ac:dyDescent="0.25">
      <c r="B273" s="27"/>
      <c r="C273" s="257"/>
      <c r="D273" s="257"/>
      <c r="E273" s="27"/>
      <c r="F273" s="27"/>
      <c r="G273" s="27"/>
      <c r="H273" s="27"/>
      <c r="I273" s="27"/>
      <c r="J273" s="27"/>
      <c r="K273" s="27"/>
      <c r="L273" s="27"/>
      <c r="M273" s="27"/>
      <c r="N273" s="27"/>
      <c r="O273" s="27"/>
      <c r="P273" s="27"/>
      <c r="Q273" s="27"/>
      <c r="R273" s="27"/>
      <c r="S273" s="27"/>
      <c r="T273" s="27"/>
      <c r="U273" s="27"/>
      <c r="V273" s="27"/>
      <c r="W273" s="27"/>
    </row>
    <row r="274" spans="2:23" x14ac:dyDescent="0.25">
      <c r="B274" s="27"/>
      <c r="C274" s="257"/>
      <c r="D274" s="257"/>
      <c r="E274" s="27"/>
      <c r="F274" s="27"/>
      <c r="G274" s="27"/>
      <c r="H274" s="27"/>
      <c r="I274" s="27"/>
      <c r="J274" s="27"/>
      <c r="K274" s="27"/>
      <c r="L274" s="27"/>
      <c r="M274" s="27"/>
      <c r="N274" s="27"/>
      <c r="O274" s="27"/>
      <c r="P274" s="27"/>
      <c r="Q274" s="27"/>
      <c r="R274" s="27"/>
      <c r="S274" s="27"/>
      <c r="T274" s="27"/>
      <c r="U274" s="27"/>
      <c r="V274" s="27"/>
      <c r="W274" s="27"/>
    </row>
    <row r="275" spans="2:23" x14ac:dyDescent="0.25">
      <c r="B275" s="27"/>
      <c r="C275" s="257"/>
      <c r="D275" s="257"/>
      <c r="E275" s="27"/>
      <c r="F275" s="27"/>
      <c r="G275" s="27"/>
      <c r="H275" s="27"/>
      <c r="I275" s="27"/>
      <c r="J275" s="27"/>
      <c r="K275" s="27"/>
      <c r="L275" s="27"/>
      <c r="M275" s="27"/>
      <c r="N275" s="27"/>
      <c r="O275" s="27"/>
      <c r="P275" s="27"/>
      <c r="Q275" s="27"/>
      <c r="R275" s="27"/>
      <c r="S275" s="27"/>
      <c r="T275" s="27"/>
      <c r="U275" s="27"/>
      <c r="V275" s="27"/>
      <c r="W275" s="27"/>
    </row>
    <row r="276" spans="2:23" x14ac:dyDescent="0.25">
      <c r="B276" s="27"/>
      <c r="C276" s="257"/>
      <c r="D276" s="257"/>
      <c r="E276" s="27"/>
      <c r="F276" s="27"/>
      <c r="G276" s="27"/>
      <c r="H276" s="27"/>
      <c r="I276" s="27"/>
      <c r="J276" s="27"/>
      <c r="K276" s="27"/>
      <c r="L276" s="27"/>
      <c r="M276" s="27"/>
      <c r="N276" s="27"/>
      <c r="O276" s="27"/>
      <c r="P276" s="27"/>
      <c r="Q276" s="27"/>
      <c r="R276" s="27"/>
      <c r="S276" s="27"/>
      <c r="T276" s="27"/>
      <c r="U276" s="27"/>
      <c r="V276" s="27"/>
      <c r="W276" s="27"/>
    </row>
    <row r="277" spans="2:23" x14ac:dyDescent="0.25">
      <c r="B277" s="27"/>
      <c r="C277" s="257"/>
      <c r="D277" s="257"/>
      <c r="E277" s="27"/>
      <c r="F277" s="27"/>
      <c r="G277" s="27"/>
      <c r="H277" s="27"/>
      <c r="I277" s="27"/>
      <c r="J277" s="27"/>
      <c r="K277" s="27"/>
      <c r="L277" s="27"/>
      <c r="M277" s="27"/>
      <c r="N277" s="27"/>
      <c r="O277" s="27"/>
      <c r="P277" s="27"/>
      <c r="Q277" s="27"/>
      <c r="R277" s="27"/>
      <c r="S277" s="27"/>
      <c r="T277" s="27"/>
      <c r="U277" s="27"/>
      <c r="V277" s="27"/>
      <c r="W277" s="27"/>
    </row>
    <row r="278" spans="2:23" x14ac:dyDescent="0.25">
      <c r="B278" s="27"/>
      <c r="C278" s="257"/>
      <c r="D278" s="257"/>
      <c r="E278" s="27"/>
      <c r="F278" s="27"/>
      <c r="G278" s="27"/>
      <c r="H278" s="27"/>
      <c r="I278" s="27"/>
      <c r="J278" s="27"/>
      <c r="K278" s="27"/>
      <c r="L278" s="27"/>
      <c r="M278" s="27"/>
      <c r="N278" s="27"/>
      <c r="O278" s="27"/>
      <c r="P278" s="27"/>
      <c r="Q278" s="27"/>
      <c r="R278" s="27"/>
      <c r="S278" s="27"/>
      <c r="T278" s="27"/>
      <c r="U278" s="27"/>
      <c r="V278" s="27"/>
      <c r="W278" s="27"/>
    </row>
    <row r="279" spans="2:23" x14ac:dyDescent="0.25">
      <c r="B279" s="27"/>
      <c r="C279" s="257"/>
      <c r="D279" s="257"/>
      <c r="E279" s="27"/>
      <c r="F279" s="27"/>
      <c r="G279" s="27"/>
      <c r="H279" s="27"/>
      <c r="I279" s="27"/>
      <c r="J279" s="27"/>
      <c r="K279" s="27"/>
      <c r="L279" s="27"/>
      <c r="M279" s="27"/>
      <c r="N279" s="27"/>
      <c r="O279" s="27"/>
      <c r="P279" s="27"/>
      <c r="Q279" s="27"/>
      <c r="R279" s="27"/>
      <c r="S279" s="27"/>
      <c r="T279" s="27"/>
      <c r="U279" s="27"/>
      <c r="V279" s="27"/>
      <c r="W279" s="27"/>
    </row>
    <row r="280" spans="2:23" x14ac:dyDescent="0.25">
      <c r="B280" s="27"/>
      <c r="C280" s="257"/>
      <c r="D280" s="257"/>
      <c r="E280" s="27"/>
      <c r="F280" s="27"/>
      <c r="G280" s="27"/>
      <c r="H280" s="27"/>
      <c r="I280" s="27"/>
      <c r="J280" s="27"/>
      <c r="K280" s="27"/>
      <c r="L280" s="27"/>
      <c r="M280" s="27"/>
      <c r="N280" s="27"/>
      <c r="O280" s="27"/>
      <c r="P280" s="27"/>
      <c r="Q280" s="27"/>
      <c r="R280" s="27"/>
      <c r="S280" s="27"/>
      <c r="T280" s="27"/>
      <c r="U280" s="27"/>
      <c r="V280" s="27"/>
      <c r="W280" s="27"/>
    </row>
    <row r="281" spans="2:23" x14ac:dyDescent="0.25">
      <c r="B281" s="27"/>
      <c r="C281" s="257"/>
      <c r="D281" s="257"/>
      <c r="E281" s="27"/>
      <c r="F281" s="27"/>
      <c r="G281" s="27"/>
      <c r="H281" s="27"/>
      <c r="I281" s="27"/>
      <c r="J281" s="27"/>
      <c r="K281" s="27"/>
      <c r="L281" s="27"/>
      <c r="M281" s="27"/>
      <c r="N281" s="27"/>
      <c r="O281" s="27"/>
      <c r="P281" s="27"/>
      <c r="Q281" s="27"/>
      <c r="R281" s="27"/>
      <c r="S281" s="27"/>
      <c r="T281" s="27"/>
      <c r="U281" s="27"/>
      <c r="V281" s="27"/>
      <c r="W281" s="27"/>
    </row>
    <row r="282" spans="2:23" x14ac:dyDescent="0.25">
      <c r="B282" s="27"/>
      <c r="C282" s="257"/>
      <c r="D282" s="257"/>
      <c r="E282" s="27"/>
      <c r="F282" s="27"/>
      <c r="G282" s="27"/>
      <c r="H282" s="27"/>
      <c r="I282" s="27"/>
      <c r="J282" s="27"/>
      <c r="K282" s="27"/>
      <c r="L282" s="27"/>
      <c r="M282" s="27"/>
      <c r="N282" s="27"/>
      <c r="O282" s="27"/>
      <c r="P282" s="27"/>
      <c r="Q282" s="27"/>
      <c r="R282" s="27"/>
      <c r="S282" s="27"/>
      <c r="T282" s="27"/>
      <c r="U282" s="27"/>
      <c r="V282" s="27"/>
      <c r="W282" s="27"/>
    </row>
    <row r="283" spans="2:23" x14ac:dyDescent="0.25">
      <c r="B283" s="27"/>
      <c r="C283" s="257"/>
      <c r="D283" s="257"/>
      <c r="E283" s="27"/>
      <c r="F283" s="27"/>
      <c r="G283" s="27"/>
      <c r="H283" s="27"/>
      <c r="I283" s="27"/>
      <c r="J283" s="27"/>
      <c r="K283" s="27"/>
      <c r="L283" s="27"/>
      <c r="M283" s="27"/>
      <c r="N283" s="27"/>
      <c r="O283" s="27"/>
      <c r="P283" s="27"/>
      <c r="Q283" s="27"/>
      <c r="R283" s="27"/>
      <c r="S283" s="27"/>
      <c r="T283" s="27"/>
      <c r="U283" s="27"/>
      <c r="V283" s="27"/>
      <c r="W283" s="27"/>
    </row>
    <row r="284" spans="2:23" x14ac:dyDescent="0.25">
      <c r="B284" s="27"/>
      <c r="C284" s="257"/>
      <c r="D284" s="257"/>
      <c r="E284" s="27"/>
      <c r="F284" s="27"/>
      <c r="G284" s="27"/>
      <c r="H284" s="27"/>
      <c r="I284" s="27"/>
      <c r="J284" s="27"/>
      <c r="K284" s="27"/>
      <c r="L284" s="27"/>
      <c r="M284" s="27"/>
      <c r="N284" s="27"/>
      <c r="O284" s="27"/>
      <c r="P284" s="27"/>
      <c r="Q284" s="27"/>
      <c r="R284" s="27"/>
      <c r="S284" s="27"/>
      <c r="T284" s="27"/>
      <c r="U284" s="27"/>
      <c r="V284" s="27"/>
      <c r="W284" s="27"/>
    </row>
    <row r="285" spans="2:23" x14ac:dyDescent="0.25">
      <c r="B285" s="27"/>
      <c r="C285" s="257"/>
      <c r="D285" s="257"/>
      <c r="E285" s="27"/>
      <c r="F285" s="27"/>
      <c r="G285" s="27"/>
      <c r="H285" s="27"/>
      <c r="I285" s="27"/>
      <c r="J285" s="27"/>
      <c r="K285" s="27"/>
      <c r="L285" s="27"/>
      <c r="M285" s="27"/>
      <c r="N285" s="27"/>
      <c r="O285" s="27"/>
      <c r="P285" s="27"/>
      <c r="Q285" s="27"/>
      <c r="R285" s="27"/>
      <c r="S285" s="27"/>
      <c r="T285" s="27"/>
      <c r="U285" s="27"/>
      <c r="V285" s="27"/>
      <c r="W285" s="27"/>
    </row>
    <row r="286" spans="2:23" x14ac:dyDescent="0.25">
      <c r="Q286" s="27"/>
      <c r="R286" s="27"/>
      <c r="S286" s="27"/>
      <c r="T286" s="27"/>
      <c r="U286" s="27"/>
      <c r="V286" s="27"/>
      <c r="W286" s="27"/>
    </row>
    <row r="287" spans="2:23" x14ac:dyDescent="0.25">
      <c r="Q287" s="27"/>
      <c r="R287" s="27"/>
      <c r="S287" s="27"/>
      <c r="T287" s="27"/>
      <c r="U287" s="27"/>
      <c r="V287" s="27"/>
      <c r="W287" s="27"/>
    </row>
    <row r="288" spans="2:23" x14ac:dyDescent="0.25">
      <c r="Q288" s="27"/>
      <c r="R288" s="27"/>
      <c r="S288" s="27"/>
      <c r="T288" s="27"/>
      <c r="U288" s="27"/>
      <c r="V288" s="27"/>
      <c r="W288" s="27"/>
    </row>
    <row r="289" spans="17:23" x14ac:dyDescent="0.25">
      <c r="Q289" s="27"/>
      <c r="R289" s="27"/>
      <c r="S289" s="27"/>
      <c r="T289" s="27"/>
      <c r="U289" s="27"/>
      <c r="V289" s="27"/>
      <c r="W289" s="27"/>
    </row>
    <row r="290" spans="17:23" x14ac:dyDescent="0.25">
      <c r="Q290" s="27"/>
      <c r="R290" s="27"/>
      <c r="S290" s="27"/>
      <c r="T290" s="27"/>
      <c r="U290" s="27"/>
      <c r="V290" s="27"/>
      <c r="W290" s="27"/>
    </row>
    <row r="291" spans="17:23" x14ac:dyDescent="0.25">
      <c r="Q291" s="27"/>
      <c r="R291" s="27"/>
      <c r="S291" s="27"/>
      <c r="T291" s="27"/>
      <c r="U291" s="27"/>
      <c r="V291" s="27"/>
      <c r="W291" s="27"/>
    </row>
    <row r="292" spans="17:23" x14ac:dyDescent="0.25">
      <c r="Q292" s="27"/>
      <c r="R292" s="27"/>
      <c r="S292" s="27"/>
      <c r="T292" s="27"/>
      <c r="U292" s="27"/>
      <c r="V292" s="27"/>
      <c r="W292" s="27"/>
    </row>
    <row r="293" spans="17:23" x14ac:dyDescent="0.25">
      <c r="Q293" s="27"/>
      <c r="R293" s="27"/>
      <c r="S293" s="27"/>
      <c r="T293" s="27"/>
      <c r="U293" s="27"/>
      <c r="V293" s="27"/>
      <c r="W293" s="27"/>
    </row>
    <row r="294" spans="17:23" x14ac:dyDescent="0.25">
      <c r="Q294" s="27"/>
      <c r="R294" s="27"/>
      <c r="S294" s="27"/>
      <c r="T294" s="27"/>
      <c r="U294" s="27"/>
      <c r="V294" s="27"/>
      <c r="W294" s="27"/>
    </row>
    <row r="295" spans="17:23" x14ac:dyDescent="0.25">
      <c r="Q295" s="27"/>
      <c r="R295" s="27"/>
      <c r="S295" s="27"/>
      <c r="T295" s="27"/>
      <c r="U295" s="27"/>
      <c r="V295" s="27"/>
      <c r="W295" s="27"/>
    </row>
    <row r="296" spans="17:23" x14ac:dyDescent="0.25">
      <c r="Q296" s="27"/>
      <c r="R296" s="27"/>
      <c r="S296" s="27"/>
      <c r="T296" s="27"/>
      <c r="U296" s="27"/>
      <c r="V296" s="27"/>
      <c r="W296" s="27"/>
    </row>
    <row r="297" spans="17:23" x14ac:dyDescent="0.25">
      <c r="Q297" s="27"/>
      <c r="R297" s="27"/>
      <c r="S297" s="27"/>
      <c r="T297" s="27"/>
      <c r="U297" s="27"/>
      <c r="V297" s="27"/>
      <c r="W297" s="27"/>
    </row>
    <row r="298" spans="17:23" x14ac:dyDescent="0.25">
      <c r="Q298" s="27"/>
      <c r="R298" s="27"/>
      <c r="S298" s="27"/>
      <c r="T298" s="27"/>
      <c r="U298" s="27"/>
      <c r="V298" s="27"/>
      <c r="W298" s="27"/>
    </row>
    <row r="299" spans="17:23" x14ac:dyDescent="0.25">
      <c r="Q299" s="27"/>
      <c r="R299" s="27"/>
      <c r="S299" s="27"/>
      <c r="T299" s="27"/>
      <c r="U299" s="27"/>
      <c r="V299" s="27"/>
      <c r="W299" s="27"/>
    </row>
    <row r="300" spans="17:23" x14ac:dyDescent="0.25">
      <c r="Q300" s="27"/>
      <c r="R300" s="27"/>
      <c r="S300" s="27"/>
      <c r="T300" s="27"/>
      <c r="U300" s="27"/>
      <c r="V300" s="27"/>
      <c r="W300" s="27"/>
    </row>
    <row r="301" spans="17:23" x14ac:dyDescent="0.25">
      <c r="Q301" s="27"/>
      <c r="R301" s="27"/>
      <c r="S301" s="27"/>
      <c r="T301" s="27"/>
      <c r="U301" s="27"/>
      <c r="V301" s="27"/>
      <c r="W301" s="27"/>
    </row>
    <row r="302" spans="17:23" x14ac:dyDescent="0.25">
      <c r="Q302" s="27"/>
      <c r="R302" s="27"/>
      <c r="S302" s="27"/>
      <c r="T302" s="27"/>
      <c r="U302" s="27"/>
      <c r="V302" s="27"/>
      <c r="W302" s="27"/>
    </row>
    <row r="303" spans="17:23" x14ac:dyDescent="0.25">
      <c r="Q303" s="27"/>
      <c r="R303" s="27"/>
      <c r="S303" s="27"/>
      <c r="T303" s="27"/>
      <c r="U303" s="27"/>
      <c r="V303" s="27"/>
      <c r="W303" s="27"/>
    </row>
    <row r="304" spans="17:23" x14ac:dyDescent="0.25">
      <c r="Q304" s="27"/>
      <c r="R304" s="27"/>
      <c r="S304" s="27"/>
      <c r="T304" s="27"/>
      <c r="U304" s="27"/>
      <c r="V304" s="27"/>
      <c r="W304" s="27"/>
    </row>
    <row r="305" spans="17:23" x14ac:dyDescent="0.25">
      <c r="Q305" s="27"/>
      <c r="R305" s="27"/>
      <c r="S305" s="27"/>
      <c r="T305" s="27"/>
      <c r="U305" s="27"/>
      <c r="V305" s="27"/>
      <c r="W305" s="27"/>
    </row>
    <row r="306" spans="17:23" x14ac:dyDescent="0.25">
      <c r="Q306" s="27"/>
      <c r="R306" s="27"/>
      <c r="S306" s="27"/>
      <c r="T306" s="27"/>
      <c r="U306" s="27"/>
      <c r="V306" s="27"/>
      <c r="W306" s="27"/>
    </row>
    <row r="307" spans="17:23" x14ac:dyDescent="0.25">
      <c r="Q307" s="27"/>
      <c r="R307" s="27"/>
      <c r="S307" s="27"/>
      <c r="T307" s="27"/>
      <c r="U307" s="27"/>
      <c r="V307" s="27"/>
      <c r="W307" s="27"/>
    </row>
    <row r="308" spans="17:23" x14ac:dyDescent="0.25">
      <c r="Q308" s="27"/>
      <c r="R308" s="27"/>
      <c r="S308" s="27"/>
      <c r="T308" s="27"/>
      <c r="U308" s="27"/>
      <c r="V308" s="27"/>
      <c r="W308" s="27"/>
    </row>
    <row r="309" spans="17:23" x14ac:dyDescent="0.25">
      <c r="Q309" s="27"/>
      <c r="R309" s="27"/>
      <c r="S309" s="27"/>
      <c r="T309" s="27"/>
      <c r="U309" s="27"/>
      <c r="V309" s="27"/>
      <c r="W309" s="27"/>
    </row>
    <row r="310" spans="17:23" x14ac:dyDescent="0.25">
      <c r="Q310" s="27"/>
      <c r="R310" s="27"/>
      <c r="S310" s="27"/>
      <c r="T310" s="27"/>
      <c r="U310" s="27"/>
      <c r="V310" s="27"/>
      <c r="W310" s="27"/>
    </row>
    <row r="311" spans="17:23" x14ac:dyDescent="0.25">
      <c r="Q311" s="27"/>
      <c r="R311" s="27"/>
      <c r="S311" s="27"/>
      <c r="T311" s="27"/>
      <c r="U311" s="27"/>
      <c r="V311" s="27"/>
      <c r="W311" s="27"/>
    </row>
    <row r="312" spans="17:23" x14ac:dyDescent="0.25">
      <c r="Q312" s="27"/>
      <c r="R312" s="27"/>
      <c r="S312" s="27"/>
      <c r="T312" s="27"/>
      <c r="U312" s="27"/>
      <c r="V312" s="27"/>
      <c r="W312" s="27"/>
    </row>
    <row r="313" spans="17:23" x14ac:dyDescent="0.25">
      <c r="Q313" s="27"/>
      <c r="R313" s="27"/>
      <c r="S313" s="27"/>
      <c r="T313" s="27"/>
      <c r="U313" s="27"/>
      <c r="V313" s="27"/>
      <c r="W313" s="27"/>
    </row>
    <row r="314" spans="17:23" x14ac:dyDescent="0.25">
      <c r="Q314" s="27"/>
      <c r="R314" s="27"/>
      <c r="S314" s="27"/>
      <c r="T314" s="27"/>
      <c r="U314" s="27"/>
      <c r="V314" s="27"/>
      <c r="W314" s="27"/>
    </row>
    <row r="315" spans="17:23" x14ac:dyDescent="0.25">
      <c r="Q315" s="27"/>
      <c r="R315" s="27"/>
      <c r="S315" s="27"/>
      <c r="T315" s="27"/>
      <c r="U315" s="27"/>
      <c r="V315" s="27"/>
      <c r="W315" s="27"/>
    </row>
    <row r="316" spans="17:23" x14ac:dyDescent="0.25">
      <c r="Q316" s="27"/>
      <c r="R316" s="27"/>
      <c r="S316" s="27"/>
      <c r="T316" s="27"/>
      <c r="U316" s="27"/>
      <c r="V316" s="27"/>
      <c r="W316" s="27"/>
    </row>
    <row r="317" spans="17:23" x14ac:dyDescent="0.25">
      <c r="Q317" s="27"/>
      <c r="R317" s="27"/>
      <c r="S317" s="27"/>
      <c r="T317" s="27"/>
      <c r="U317" s="27"/>
      <c r="V317" s="27"/>
      <c r="W317" s="27"/>
    </row>
    <row r="318" spans="17:23" x14ac:dyDescent="0.25">
      <c r="Q318" s="27"/>
      <c r="R318" s="27"/>
      <c r="S318" s="27"/>
      <c r="T318" s="27"/>
      <c r="U318" s="27"/>
      <c r="V318" s="27"/>
      <c r="W318" s="27"/>
    </row>
    <row r="319" spans="17:23" x14ac:dyDescent="0.25">
      <c r="Q319" s="27"/>
      <c r="R319" s="27"/>
      <c r="S319" s="27"/>
      <c r="T319" s="27"/>
      <c r="U319" s="27"/>
      <c r="V319" s="27"/>
      <c r="W319" s="27"/>
    </row>
    <row r="320" spans="17:23" x14ac:dyDescent="0.25">
      <c r="Q320" s="27"/>
      <c r="R320" s="27"/>
      <c r="S320" s="27"/>
      <c r="T320" s="27"/>
      <c r="U320" s="27"/>
      <c r="V320" s="27"/>
      <c r="W320" s="27"/>
    </row>
    <row r="321" spans="17:23" x14ac:dyDescent="0.25">
      <c r="Q321" s="27"/>
      <c r="R321" s="27"/>
      <c r="S321" s="27"/>
      <c r="T321" s="27"/>
      <c r="U321" s="27"/>
      <c r="V321" s="27"/>
      <c r="W321" s="27"/>
    </row>
    <row r="322" spans="17:23" x14ac:dyDescent="0.25">
      <c r="Q322" s="27"/>
      <c r="R322" s="27"/>
      <c r="S322" s="27"/>
      <c r="T322" s="27"/>
      <c r="U322" s="27"/>
      <c r="V322" s="27"/>
      <c r="W322" s="27"/>
    </row>
    <row r="323" spans="17:23" x14ac:dyDescent="0.25">
      <c r="Q323" s="27"/>
      <c r="R323" s="27"/>
      <c r="S323" s="27"/>
      <c r="T323" s="27"/>
      <c r="U323" s="27"/>
      <c r="V323" s="27"/>
      <c r="W323" s="27"/>
    </row>
    <row r="324" spans="17:23" x14ac:dyDescent="0.25">
      <c r="Q324" s="27"/>
      <c r="R324" s="27"/>
      <c r="S324" s="27"/>
      <c r="T324" s="27"/>
      <c r="U324" s="27"/>
      <c r="V324" s="27"/>
      <c r="W324" s="27"/>
    </row>
    <row r="325" spans="17:23" x14ac:dyDescent="0.25">
      <c r="Q325" s="27"/>
      <c r="R325" s="27"/>
      <c r="S325" s="27"/>
      <c r="T325" s="27"/>
      <c r="U325" s="27"/>
      <c r="V325" s="27"/>
      <c r="W325" s="27"/>
    </row>
    <row r="326" spans="17:23" x14ac:dyDescent="0.25">
      <c r="Q326" s="27"/>
      <c r="R326" s="27"/>
      <c r="S326" s="27"/>
      <c r="T326" s="27"/>
      <c r="U326" s="27"/>
      <c r="V326" s="27"/>
      <c r="W326" s="27"/>
    </row>
    <row r="327" spans="17:23" x14ac:dyDescent="0.25">
      <c r="Q327" s="27"/>
      <c r="R327" s="27"/>
      <c r="S327" s="27"/>
      <c r="T327" s="27"/>
      <c r="U327" s="27"/>
      <c r="V327" s="27"/>
      <c r="W327" s="27"/>
    </row>
    <row r="328" spans="17:23" x14ac:dyDescent="0.25">
      <c r="Q328" s="27"/>
      <c r="R328" s="27"/>
      <c r="S328" s="27"/>
      <c r="T328" s="27"/>
      <c r="U328" s="27"/>
      <c r="V328" s="27"/>
      <c r="W328" s="27"/>
    </row>
    <row r="329" spans="17:23" x14ac:dyDescent="0.25">
      <c r="Q329" s="27"/>
      <c r="R329" s="27"/>
      <c r="S329" s="27"/>
      <c r="T329" s="27"/>
      <c r="U329" s="27"/>
      <c r="V329" s="27"/>
      <c r="W329" s="27"/>
    </row>
    <row r="330" spans="17:23" x14ac:dyDescent="0.25">
      <c r="Q330" s="27"/>
      <c r="R330" s="27"/>
      <c r="S330" s="27"/>
      <c r="T330" s="27"/>
      <c r="U330" s="27"/>
      <c r="V330" s="27"/>
      <c r="W330" s="27"/>
    </row>
    <row r="331" spans="17:23" x14ac:dyDescent="0.25">
      <c r="Q331" s="27"/>
      <c r="R331" s="27"/>
      <c r="S331" s="27"/>
      <c r="T331" s="27"/>
      <c r="U331" s="27"/>
      <c r="V331" s="27"/>
      <c r="W331" s="27"/>
    </row>
    <row r="332" spans="17:23" x14ac:dyDescent="0.25">
      <c r="Q332" s="27"/>
      <c r="R332" s="27"/>
      <c r="S332" s="27"/>
      <c r="T332" s="27"/>
      <c r="U332" s="27"/>
      <c r="V332" s="27"/>
      <c r="W332" s="27"/>
    </row>
    <row r="333" spans="17:23" x14ac:dyDescent="0.25">
      <c r="Q333" s="27"/>
      <c r="R333" s="27"/>
      <c r="S333" s="27"/>
      <c r="T333" s="27"/>
      <c r="U333" s="27"/>
      <c r="V333" s="27"/>
      <c r="W333" s="27"/>
    </row>
    <row r="334" spans="17:23" x14ac:dyDescent="0.25">
      <c r="Q334" s="27"/>
      <c r="R334" s="27"/>
      <c r="S334" s="27"/>
      <c r="T334" s="27"/>
      <c r="U334" s="27"/>
      <c r="V334" s="27"/>
      <c r="W334" s="27"/>
    </row>
    <row r="335" spans="17:23" x14ac:dyDescent="0.25">
      <c r="Q335" s="27"/>
      <c r="R335" s="27"/>
      <c r="S335" s="27"/>
      <c r="T335" s="27"/>
      <c r="U335" s="27"/>
      <c r="V335" s="27"/>
      <c r="W335" s="27"/>
    </row>
    <row r="336" spans="17:23" x14ac:dyDescent="0.25">
      <c r="Q336" s="27"/>
      <c r="R336" s="27"/>
      <c r="S336" s="27"/>
      <c r="T336" s="27"/>
      <c r="U336" s="27"/>
      <c r="V336" s="27"/>
      <c r="W336" s="27"/>
    </row>
    <row r="337" spans="17:23" x14ac:dyDescent="0.25">
      <c r="Q337" s="27"/>
      <c r="R337" s="27"/>
      <c r="S337" s="27"/>
      <c r="T337" s="27"/>
      <c r="U337" s="27"/>
      <c r="V337" s="27"/>
      <c r="W337" s="27"/>
    </row>
    <row r="338" spans="17:23" x14ac:dyDescent="0.25">
      <c r="Q338" s="27"/>
      <c r="R338" s="27"/>
      <c r="S338" s="27"/>
      <c r="T338" s="27"/>
      <c r="U338" s="27"/>
      <c r="V338" s="27"/>
      <c r="W338" s="27"/>
    </row>
    <row r="339" spans="17:23" x14ac:dyDescent="0.25">
      <c r="Q339" s="27"/>
      <c r="R339" s="27"/>
      <c r="S339" s="27"/>
      <c r="T339" s="27"/>
      <c r="U339" s="27"/>
      <c r="V339" s="27"/>
      <c r="W339" s="27"/>
    </row>
    <row r="340" spans="17:23" x14ac:dyDescent="0.25">
      <c r="Q340" s="27"/>
      <c r="R340" s="27"/>
      <c r="S340" s="27"/>
      <c r="T340" s="27"/>
      <c r="U340" s="27"/>
      <c r="V340" s="27"/>
      <c r="W340" s="27"/>
    </row>
    <row r="341" spans="17:23" x14ac:dyDescent="0.25">
      <c r="Q341" s="27"/>
      <c r="R341" s="27"/>
      <c r="S341" s="27"/>
      <c r="T341" s="27"/>
      <c r="U341" s="27"/>
      <c r="V341" s="27"/>
      <c r="W341" s="27"/>
    </row>
    <row r="342" spans="17:23" x14ac:dyDescent="0.25">
      <c r="Q342" s="27"/>
      <c r="R342" s="27"/>
      <c r="S342" s="27"/>
      <c r="T342" s="27"/>
      <c r="U342" s="27"/>
      <c r="V342" s="27"/>
      <c r="W342" s="27"/>
    </row>
    <row r="343" spans="17:23" x14ac:dyDescent="0.25">
      <c r="Q343" s="27"/>
      <c r="R343" s="27"/>
      <c r="S343" s="27"/>
      <c r="T343" s="27"/>
      <c r="U343" s="27"/>
      <c r="V343" s="27"/>
      <c r="W343" s="27"/>
    </row>
    <row r="344" spans="17:23" x14ac:dyDescent="0.25">
      <c r="Q344" s="27"/>
      <c r="R344" s="27"/>
      <c r="S344" s="27"/>
      <c r="T344" s="27"/>
      <c r="U344" s="27"/>
      <c r="V344" s="27"/>
      <c r="W344" s="27"/>
    </row>
    <row r="345" spans="17:23" x14ac:dyDescent="0.25">
      <c r="Q345" s="27"/>
      <c r="R345" s="27"/>
      <c r="S345" s="27"/>
      <c r="T345" s="27"/>
      <c r="U345" s="27"/>
      <c r="V345" s="27"/>
      <c r="W345" s="27"/>
    </row>
    <row r="346" spans="17:23" x14ac:dyDescent="0.25">
      <c r="Q346" s="27"/>
      <c r="R346" s="27"/>
      <c r="S346" s="27"/>
      <c r="T346" s="27"/>
      <c r="U346" s="27"/>
      <c r="V346" s="27"/>
      <c r="W346" s="27"/>
    </row>
    <row r="347" spans="17:23" x14ac:dyDescent="0.25">
      <c r="Q347" s="27"/>
      <c r="R347" s="27"/>
      <c r="S347" s="27"/>
      <c r="T347" s="27"/>
      <c r="U347" s="27"/>
      <c r="V347" s="27"/>
      <c r="W347" s="27"/>
    </row>
    <row r="348" spans="17:23" x14ac:dyDescent="0.25">
      <c r="Q348" s="27"/>
      <c r="R348" s="27"/>
      <c r="S348" s="27"/>
      <c r="T348" s="27"/>
      <c r="U348" s="27"/>
      <c r="V348" s="27"/>
      <c r="W348" s="27"/>
    </row>
    <row r="349" spans="17:23" x14ac:dyDescent="0.25">
      <c r="Q349" s="27"/>
      <c r="R349" s="27"/>
      <c r="S349" s="27"/>
      <c r="T349" s="27"/>
      <c r="U349" s="27"/>
      <c r="V349" s="27"/>
      <c r="W349" s="27"/>
    </row>
    <row r="350" spans="17:23" x14ac:dyDescent="0.25">
      <c r="Q350" s="27"/>
      <c r="R350" s="27"/>
      <c r="S350" s="27"/>
      <c r="T350" s="27"/>
      <c r="U350" s="27"/>
      <c r="V350" s="27"/>
      <c r="W350" s="27"/>
    </row>
    <row r="351" spans="17:23" x14ac:dyDescent="0.25">
      <c r="Q351" s="27"/>
      <c r="R351" s="27"/>
      <c r="S351" s="27"/>
      <c r="T351" s="27"/>
      <c r="U351" s="27"/>
      <c r="V351" s="27"/>
      <c r="W351" s="27"/>
    </row>
    <row r="352" spans="17:23" x14ac:dyDescent="0.25">
      <c r="Q352" s="27"/>
      <c r="R352" s="27"/>
      <c r="S352" s="27"/>
      <c r="T352" s="27"/>
      <c r="U352" s="27"/>
      <c r="V352" s="27"/>
      <c r="W352" s="27"/>
    </row>
    <row r="353" spans="17:23" x14ac:dyDescent="0.25">
      <c r="Q353" s="27"/>
      <c r="R353" s="27"/>
      <c r="S353" s="27"/>
      <c r="T353" s="27"/>
      <c r="U353" s="27"/>
      <c r="V353" s="27"/>
      <c r="W353" s="27"/>
    </row>
    <row r="354" spans="17:23" x14ac:dyDescent="0.25">
      <c r="Q354" s="27"/>
      <c r="R354" s="27"/>
      <c r="S354" s="27"/>
      <c r="T354" s="27"/>
      <c r="U354" s="27"/>
      <c r="V354" s="27"/>
      <c r="W354" s="27"/>
    </row>
    <row r="355" spans="17:23" x14ac:dyDescent="0.25">
      <c r="Q355" s="27"/>
      <c r="R355" s="27"/>
      <c r="S355" s="27"/>
      <c r="T355" s="27"/>
      <c r="U355" s="27"/>
      <c r="V355" s="27"/>
      <c r="W355" s="27"/>
    </row>
    <row r="356" spans="17:23" x14ac:dyDescent="0.25">
      <c r="Q356" s="27"/>
      <c r="R356" s="27"/>
      <c r="S356" s="27"/>
      <c r="T356" s="27"/>
      <c r="U356" s="27"/>
      <c r="V356" s="27"/>
      <c r="W356" s="27"/>
    </row>
    <row r="357" spans="17:23" x14ac:dyDescent="0.25">
      <c r="Q357" s="27"/>
      <c r="R357" s="27"/>
      <c r="S357" s="27"/>
      <c r="T357" s="27"/>
      <c r="U357" s="27"/>
      <c r="V357" s="27"/>
      <c r="W357" s="27"/>
    </row>
    <row r="358" spans="17:23" x14ac:dyDescent="0.25">
      <c r="Q358" s="27"/>
      <c r="R358" s="27"/>
      <c r="S358" s="27"/>
      <c r="T358" s="27"/>
      <c r="U358" s="27"/>
      <c r="V358" s="27"/>
      <c r="W358" s="27"/>
    </row>
    <row r="359" spans="17:23" x14ac:dyDescent="0.25">
      <c r="Q359" s="27"/>
      <c r="R359" s="27"/>
      <c r="S359" s="27"/>
      <c r="T359" s="27"/>
      <c r="U359" s="27"/>
      <c r="V359" s="27"/>
      <c r="W359" s="27"/>
    </row>
    <row r="360" spans="17:23" x14ac:dyDescent="0.25">
      <c r="Q360" s="27"/>
      <c r="R360" s="27"/>
      <c r="S360" s="27"/>
      <c r="T360" s="27"/>
      <c r="U360" s="27"/>
      <c r="V360" s="27"/>
      <c r="W360" s="27"/>
    </row>
    <row r="361" spans="17:23" x14ac:dyDescent="0.25">
      <c r="Q361" s="27"/>
      <c r="R361" s="27"/>
      <c r="S361" s="27"/>
      <c r="T361" s="27"/>
      <c r="U361" s="27"/>
      <c r="V361" s="27"/>
      <c r="W361" s="27"/>
    </row>
    <row r="362" spans="17:23" x14ac:dyDescent="0.25">
      <c r="Q362" s="27"/>
      <c r="R362" s="27"/>
      <c r="S362" s="27"/>
      <c r="T362" s="27"/>
      <c r="U362" s="27"/>
      <c r="V362" s="27"/>
      <c r="W362" s="27"/>
    </row>
    <row r="363" spans="17:23" x14ac:dyDescent="0.25">
      <c r="Q363" s="27"/>
      <c r="R363" s="27"/>
      <c r="S363" s="27"/>
      <c r="T363" s="27"/>
      <c r="U363" s="27"/>
      <c r="V363" s="27"/>
      <c r="W363" s="27"/>
    </row>
    <row r="364" spans="17:23" x14ac:dyDescent="0.25">
      <c r="Q364" s="27"/>
      <c r="R364" s="27"/>
      <c r="S364" s="27"/>
      <c r="T364" s="27"/>
      <c r="U364" s="27"/>
      <c r="V364" s="27"/>
      <c r="W364" s="27"/>
    </row>
    <row r="365" spans="17:23" x14ac:dyDescent="0.25">
      <c r="Q365" s="27"/>
      <c r="R365" s="27"/>
      <c r="S365" s="27"/>
      <c r="T365" s="27"/>
      <c r="U365" s="27"/>
      <c r="V365" s="27"/>
      <c r="W365" s="27"/>
    </row>
    <row r="366" spans="17:23" x14ac:dyDescent="0.25">
      <c r="Q366" s="27"/>
      <c r="R366" s="27"/>
      <c r="S366" s="27"/>
      <c r="T366" s="27"/>
      <c r="U366" s="27"/>
      <c r="V366" s="27"/>
      <c r="W366" s="27"/>
    </row>
    <row r="367" spans="17:23" x14ac:dyDescent="0.25">
      <c r="Q367" s="27"/>
      <c r="R367" s="27"/>
      <c r="S367" s="27"/>
      <c r="T367" s="27"/>
      <c r="U367" s="27"/>
      <c r="V367" s="27"/>
      <c r="W367" s="27"/>
    </row>
    <row r="368" spans="17:23" x14ac:dyDescent="0.25">
      <c r="Q368" s="27"/>
      <c r="R368" s="27"/>
      <c r="S368" s="27"/>
      <c r="T368" s="27"/>
      <c r="U368" s="27"/>
      <c r="V368" s="27"/>
      <c r="W368" s="27"/>
    </row>
    <row r="369" spans="17:23" x14ac:dyDescent="0.25">
      <c r="Q369" s="27"/>
      <c r="R369" s="27"/>
      <c r="S369" s="27"/>
      <c r="T369" s="27"/>
      <c r="U369" s="27"/>
      <c r="V369" s="27"/>
      <c r="W369" s="27"/>
    </row>
    <row r="370" spans="17:23" x14ac:dyDescent="0.25">
      <c r="Q370" s="27"/>
      <c r="R370" s="27"/>
      <c r="S370" s="27"/>
      <c r="T370" s="27"/>
      <c r="U370" s="27"/>
      <c r="V370" s="27"/>
      <c r="W370" s="27"/>
    </row>
    <row r="371" spans="17:23" x14ac:dyDescent="0.25">
      <c r="Q371" s="27"/>
      <c r="R371" s="27"/>
      <c r="S371" s="27"/>
      <c r="T371" s="27"/>
      <c r="U371" s="27"/>
      <c r="V371" s="27"/>
      <c r="W371" s="27"/>
    </row>
    <row r="372" spans="17:23" x14ac:dyDescent="0.25">
      <c r="Q372" s="27"/>
      <c r="R372" s="27"/>
      <c r="S372" s="27"/>
      <c r="T372" s="27"/>
      <c r="U372" s="27"/>
      <c r="V372" s="27"/>
      <c r="W372" s="27"/>
    </row>
    <row r="373" spans="17:23" x14ac:dyDescent="0.25">
      <c r="Q373" s="27"/>
      <c r="R373" s="27"/>
      <c r="S373" s="27"/>
      <c r="T373" s="27"/>
      <c r="U373" s="27"/>
      <c r="V373" s="27"/>
      <c r="W373" s="27"/>
    </row>
    <row r="374" spans="17:23" x14ac:dyDescent="0.25">
      <c r="Q374" s="27"/>
      <c r="R374" s="27"/>
      <c r="S374" s="27"/>
      <c r="T374" s="27"/>
      <c r="U374" s="27"/>
      <c r="V374" s="27"/>
      <c r="W374" s="27"/>
    </row>
    <row r="375" spans="17:23" x14ac:dyDescent="0.25">
      <c r="Q375" s="27"/>
      <c r="R375" s="27"/>
      <c r="S375" s="27"/>
      <c r="T375" s="27"/>
      <c r="U375" s="27"/>
      <c r="V375" s="27"/>
      <c r="W375" s="27"/>
    </row>
    <row r="376" spans="17:23" x14ac:dyDescent="0.25">
      <c r="Q376" s="27"/>
      <c r="R376" s="27"/>
      <c r="S376" s="27"/>
      <c r="T376" s="27"/>
      <c r="U376" s="27"/>
      <c r="V376" s="27"/>
      <c r="W376" s="27"/>
    </row>
    <row r="377" spans="17:23" x14ac:dyDescent="0.25">
      <c r="Q377" s="27"/>
      <c r="R377" s="27"/>
      <c r="S377" s="27"/>
      <c r="T377" s="27"/>
      <c r="U377" s="27"/>
      <c r="V377" s="27"/>
      <c r="W377" s="27"/>
    </row>
    <row r="378" spans="17:23" x14ac:dyDescent="0.25">
      <c r="Q378" s="27"/>
      <c r="R378" s="27"/>
      <c r="S378" s="27"/>
      <c r="T378" s="27"/>
      <c r="U378" s="27"/>
      <c r="V378" s="27"/>
      <c r="W378" s="27"/>
    </row>
    <row r="379" spans="17:23" x14ac:dyDescent="0.25">
      <c r="Q379" s="27"/>
      <c r="R379" s="27"/>
      <c r="S379" s="27"/>
      <c r="T379" s="27"/>
      <c r="U379" s="27"/>
      <c r="V379" s="27"/>
      <c r="W379" s="27"/>
    </row>
    <row r="380" spans="17:23" x14ac:dyDescent="0.25">
      <c r="Q380" s="27"/>
      <c r="R380" s="27"/>
      <c r="S380" s="27"/>
      <c r="T380" s="27"/>
      <c r="U380" s="27"/>
      <c r="V380" s="27"/>
      <c r="W380" s="27"/>
    </row>
    <row r="381" spans="17:23" x14ac:dyDescent="0.25">
      <c r="Q381" s="27"/>
      <c r="R381" s="27"/>
      <c r="S381" s="27"/>
      <c r="T381" s="27"/>
      <c r="U381" s="27"/>
      <c r="V381" s="27"/>
      <c r="W381" s="27"/>
    </row>
    <row r="382" spans="17:23" x14ac:dyDescent="0.25">
      <c r="Q382" s="27"/>
      <c r="R382" s="27"/>
      <c r="S382" s="27"/>
      <c r="T382" s="27"/>
      <c r="U382" s="27"/>
      <c r="V382" s="27"/>
      <c r="W382" s="27"/>
    </row>
    <row r="383" spans="17:23" x14ac:dyDescent="0.25">
      <c r="Q383" s="27"/>
      <c r="R383" s="27"/>
      <c r="S383" s="27"/>
      <c r="T383" s="27"/>
      <c r="U383" s="27"/>
      <c r="V383" s="27"/>
      <c r="W383" s="27"/>
    </row>
    <row r="384" spans="17:23" x14ac:dyDescent="0.25">
      <c r="Q384" s="27"/>
      <c r="R384" s="27"/>
      <c r="S384" s="27"/>
      <c r="T384" s="27"/>
      <c r="U384" s="27"/>
      <c r="V384" s="27"/>
      <c r="W384" s="27"/>
    </row>
    <row r="385" spans="17:23" x14ac:dyDescent="0.25">
      <c r="Q385" s="27"/>
      <c r="R385" s="27"/>
      <c r="S385" s="27"/>
      <c r="T385" s="27"/>
      <c r="U385" s="27"/>
      <c r="V385" s="27"/>
      <c r="W385" s="27"/>
    </row>
    <row r="386" spans="17:23" x14ac:dyDescent="0.25">
      <c r="Q386" s="27"/>
      <c r="R386" s="27"/>
      <c r="S386" s="27"/>
      <c r="T386" s="27"/>
      <c r="U386" s="27"/>
      <c r="V386" s="27"/>
      <c r="W386" s="27"/>
    </row>
    <row r="387" spans="17:23" x14ac:dyDescent="0.25">
      <c r="Q387" s="27"/>
      <c r="R387" s="27"/>
      <c r="S387" s="27"/>
      <c r="T387" s="27"/>
      <c r="U387" s="27"/>
      <c r="V387" s="27"/>
      <c r="W387" s="27"/>
    </row>
    <row r="388" spans="17:23" x14ac:dyDescent="0.25">
      <c r="Q388" s="27"/>
      <c r="R388" s="27"/>
      <c r="S388" s="27"/>
      <c r="T388" s="27"/>
      <c r="U388" s="27"/>
      <c r="V388" s="27"/>
      <c r="W388" s="27"/>
    </row>
    <row r="389" spans="17:23" x14ac:dyDescent="0.25">
      <c r="Q389" s="27"/>
      <c r="R389" s="27"/>
      <c r="S389" s="27"/>
      <c r="T389" s="27"/>
      <c r="U389" s="27"/>
      <c r="V389" s="27"/>
      <c r="W389" s="27"/>
    </row>
    <row r="390" spans="17:23" x14ac:dyDescent="0.25">
      <c r="Q390" s="27"/>
      <c r="R390" s="27"/>
      <c r="S390" s="27"/>
      <c r="T390" s="27"/>
      <c r="U390" s="27"/>
      <c r="V390" s="27"/>
      <c r="W390" s="27"/>
    </row>
    <row r="391" spans="17:23" x14ac:dyDescent="0.25">
      <c r="Q391" s="27"/>
      <c r="R391" s="27"/>
      <c r="S391" s="27"/>
      <c r="T391" s="27"/>
      <c r="U391" s="27"/>
      <c r="V391" s="27"/>
      <c r="W391" s="27"/>
    </row>
    <row r="392" spans="17:23" x14ac:dyDescent="0.25">
      <c r="Q392" s="27"/>
      <c r="R392" s="27"/>
      <c r="S392" s="27"/>
      <c r="T392" s="27"/>
      <c r="U392" s="27"/>
      <c r="V392" s="27"/>
      <c r="W392" s="27"/>
    </row>
    <row r="393" spans="17:23" x14ac:dyDescent="0.25">
      <c r="Q393" s="27"/>
      <c r="R393" s="27"/>
      <c r="S393" s="27"/>
      <c r="T393" s="27"/>
      <c r="U393" s="27"/>
      <c r="V393" s="27"/>
      <c r="W393" s="27"/>
    </row>
    <row r="394" spans="17:23" x14ac:dyDescent="0.25">
      <c r="Q394" s="27"/>
      <c r="R394" s="27"/>
      <c r="S394" s="27"/>
      <c r="T394" s="27"/>
      <c r="U394" s="27"/>
      <c r="V394" s="27"/>
      <c r="W394" s="27"/>
    </row>
    <row r="395" spans="17:23" x14ac:dyDescent="0.25">
      <c r="Q395" s="27"/>
      <c r="R395" s="27"/>
      <c r="S395" s="27"/>
      <c r="T395" s="27"/>
      <c r="U395" s="27"/>
      <c r="V395" s="27"/>
      <c r="W395" s="27"/>
    </row>
    <row r="396" spans="17:23" x14ac:dyDescent="0.25">
      <c r="Q396" s="27"/>
      <c r="R396" s="27"/>
      <c r="S396" s="27"/>
      <c r="T396" s="27"/>
      <c r="U396" s="27"/>
      <c r="V396" s="27"/>
      <c r="W396" s="27"/>
    </row>
    <row r="397" spans="17:23" x14ac:dyDescent="0.25">
      <c r="Q397" s="27"/>
      <c r="R397" s="27"/>
      <c r="S397" s="27"/>
      <c r="T397" s="27"/>
      <c r="U397" s="27"/>
      <c r="V397" s="27"/>
      <c r="W397" s="27"/>
    </row>
    <row r="398" spans="17:23" x14ac:dyDescent="0.25">
      <c r="Q398" s="27"/>
      <c r="R398" s="27"/>
      <c r="S398" s="27"/>
      <c r="T398" s="27"/>
      <c r="U398" s="27"/>
      <c r="V398" s="27"/>
      <c r="W398" s="27"/>
    </row>
    <row r="399" spans="17:23" x14ac:dyDescent="0.25">
      <c r="Q399" s="27"/>
      <c r="R399" s="27"/>
      <c r="S399" s="27"/>
      <c r="T399" s="27"/>
      <c r="U399" s="27"/>
      <c r="V399" s="27"/>
      <c r="W399" s="27"/>
    </row>
    <row r="400" spans="17:23" x14ac:dyDescent="0.25">
      <c r="Q400" s="27"/>
      <c r="R400" s="27"/>
      <c r="S400" s="27"/>
      <c r="T400" s="27"/>
      <c r="U400" s="27"/>
      <c r="V400" s="27"/>
      <c r="W400" s="27"/>
    </row>
    <row r="401" spans="17:23" x14ac:dyDescent="0.25">
      <c r="Q401" s="27"/>
      <c r="R401" s="27"/>
      <c r="S401" s="27"/>
      <c r="T401" s="27"/>
      <c r="U401" s="27"/>
      <c r="V401" s="27"/>
      <c r="W401" s="27"/>
    </row>
    <row r="402" spans="17:23" x14ac:dyDescent="0.25">
      <c r="Q402" s="27"/>
      <c r="R402" s="27"/>
      <c r="S402" s="27"/>
      <c r="T402" s="27"/>
      <c r="U402" s="27"/>
      <c r="V402" s="27"/>
      <c r="W402" s="27"/>
    </row>
    <row r="403" spans="17:23" x14ac:dyDescent="0.25">
      <c r="Q403" s="27"/>
      <c r="R403" s="27"/>
      <c r="S403" s="27"/>
      <c r="T403" s="27"/>
      <c r="U403" s="27"/>
      <c r="V403" s="27"/>
      <c r="W403" s="27"/>
    </row>
    <row r="404" spans="17:23" x14ac:dyDescent="0.25">
      <c r="Q404" s="27"/>
      <c r="R404" s="27"/>
      <c r="S404" s="27"/>
      <c r="T404" s="27"/>
      <c r="U404" s="27"/>
      <c r="V404" s="27"/>
      <c r="W404" s="27"/>
    </row>
    <row r="405" spans="17:23" x14ac:dyDescent="0.25">
      <c r="Q405" s="27"/>
      <c r="R405" s="27"/>
      <c r="S405" s="27"/>
      <c r="T405" s="27"/>
      <c r="U405" s="27"/>
      <c r="V405" s="27"/>
      <c r="W405" s="27"/>
    </row>
    <row r="406" spans="17:23" x14ac:dyDescent="0.25">
      <c r="Q406" s="27"/>
      <c r="R406" s="27"/>
      <c r="S406" s="27"/>
      <c r="T406" s="27"/>
      <c r="U406" s="27"/>
      <c r="V406" s="27"/>
      <c r="W406" s="27"/>
    </row>
    <row r="407" spans="17:23" x14ac:dyDescent="0.25">
      <c r="Q407" s="27"/>
      <c r="R407" s="27"/>
      <c r="S407" s="27"/>
      <c r="T407" s="27"/>
      <c r="U407" s="27"/>
      <c r="V407" s="27"/>
      <c r="W407" s="27"/>
    </row>
    <row r="408" spans="17:23" x14ac:dyDescent="0.25">
      <c r="Q408" s="27"/>
      <c r="R408" s="27"/>
      <c r="S408" s="27"/>
      <c r="T408" s="27"/>
      <c r="U408" s="27"/>
      <c r="V408" s="27"/>
      <c r="W408" s="27"/>
    </row>
    <row r="409" spans="17:23" x14ac:dyDescent="0.25">
      <c r="Q409" s="27"/>
      <c r="R409" s="27"/>
      <c r="S409" s="27"/>
      <c r="T409" s="27"/>
      <c r="U409" s="27"/>
      <c r="V409" s="27"/>
      <c r="W409" s="27"/>
    </row>
    <row r="410" spans="17:23" x14ac:dyDescent="0.25">
      <c r="Q410" s="27"/>
      <c r="R410" s="27"/>
      <c r="S410" s="27"/>
      <c r="T410" s="27"/>
      <c r="U410" s="27"/>
      <c r="V410" s="27"/>
      <c r="W410" s="27"/>
    </row>
    <row r="411" spans="17:23" x14ac:dyDescent="0.25">
      <c r="Q411" s="27"/>
      <c r="R411" s="27"/>
      <c r="S411" s="27"/>
      <c r="T411" s="27"/>
      <c r="U411" s="27"/>
      <c r="V411" s="27"/>
      <c r="W411" s="27"/>
    </row>
    <row r="412" spans="17:23" x14ac:dyDescent="0.25">
      <c r="Q412" s="27"/>
      <c r="R412" s="27"/>
      <c r="S412" s="27"/>
      <c r="T412" s="27"/>
      <c r="U412" s="27"/>
      <c r="V412" s="27"/>
      <c r="W412" s="27"/>
    </row>
    <row r="413" spans="17:23" x14ac:dyDescent="0.25">
      <c r="Q413" s="27"/>
      <c r="R413" s="27"/>
      <c r="S413" s="27"/>
      <c r="T413" s="27"/>
      <c r="U413" s="27"/>
      <c r="V413" s="27"/>
      <c r="W413" s="27"/>
    </row>
    <row r="414" spans="17:23" x14ac:dyDescent="0.25">
      <c r="Q414" s="27"/>
      <c r="R414" s="27"/>
      <c r="S414" s="27"/>
      <c r="T414" s="27"/>
      <c r="U414" s="27"/>
      <c r="V414" s="27"/>
      <c r="W414" s="27"/>
    </row>
    <row r="415" spans="17:23" x14ac:dyDescent="0.25">
      <c r="Q415" s="27"/>
      <c r="R415" s="27"/>
      <c r="S415" s="27"/>
      <c r="T415" s="27"/>
      <c r="U415" s="27"/>
      <c r="V415" s="27"/>
      <c r="W415" s="27"/>
    </row>
    <row r="416" spans="17:23" x14ac:dyDescent="0.25">
      <c r="Q416" s="27"/>
      <c r="R416" s="27"/>
      <c r="S416" s="27"/>
      <c r="T416" s="27"/>
      <c r="U416" s="27"/>
      <c r="V416" s="27"/>
      <c r="W416" s="27"/>
    </row>
    <row r="417" spans="17:23" x14ac:dyDescent="0.25">
      <c r="Q417" s="27"/>
      <c r="R417" s="27"/>
      <c r="S417" s="27"/>
      <c r="T417" s="27"/>
      <c r="U417" s="27"/>
      <c r="V417" s="27"/>
      <c r="W417" s="27"/>
    </row>
    <row r="418" spans="17:23" x14ac:dyDescent="0.25">
      <c r="Q418" s="27"/>
      <c r="R418" s="27"/>
      <c r="S418" s="27"/>
      <c r="T418" s="27"/>
      <c r="U418" s="27"/>
      <c r="V418" s="27"/>
      <c r="W418" s="27"/>
    </row>
    <row r="419" spans="17:23" x14ac:dyDescent="0.25">
      <c r="Q419" s="27"/>
      <c r="R419" s="27"/>
      <c r="S419" s="27"/>
      <c r="T419" s="27"/>
      <c r="U419" s="27"/>
      <c r="V419" s="27"/>
      <c r="W419" s="27"/>
    </row>
    <row r="420" spans="17:23" x14ac:dyDescent="0.25">
      <c r="Q420" s="27"/>
      <c r="R420" s="27"/>
      <c r="S420" s="27"/>
      <c r="T420" s="27"/>
      <c r="U420" s="27"/>
      <c r="V420" s="27"/>
      <c r="W420" s="27"/>
    </row>
    <row r="421" spans="17:23" x14ac:dyDescent="0.25">
      <c r="Q421" s="27"/>
      <c r="R421" s="27"/>
      <c r="S421" s="27"/>
      <c r="T421" s="27"/>
      <c r="U421" s="27"/>
      <c r="V421" s="27"/>
      <c r="W421" s="27"/>
    </row>
    <row r="422" spans="17:23" x14ac:dyDescent="0.25">
      <c r="Q422" s="27"/>
      <c r="R422" s="27"/>
      <c r="S422" s="27"/>
      <c r="T422" s="27"/>
      <c r="U422" s="27"/>
      <c r="V422" s="27"/>
      <c r="W422" s="27"/>
    </row>
    <row r="423" spans="17:23" x14ac:dyDescent="0.25">
      <c r="Q423" s="27"/>
      <c r="R423" s="27"/>
      <c r="S423" s="27"/>
      <c r="T423" s="27"/>
      <c r="U423" s="27"/>
      <c r="V423" s="27"/>
      <c r="W423" s="27"/>
    </row>
    <row r="424" spans="17:23" x14ac:dyDescent="0.25">
      <c r="Q424" s="27"/>
      <c r="R424" s="27"/>
      <c r="S424" s="27"/>
      <c r="T424" s="27"/>
      <c r="U424" s="27"/>
      <c r="V424" s="27"/>
      <c r="W424" s="27"/>
    </row>
    <row r="425" spans="17:23" x14ac:dyDescent="0.25">
      <c r="Q425" s="27"/>
      <c r="R425" s="27"/>
      <c r="S425" s="27"/>
      <c r="T425" s="27"/>
      <c r="U425" s="27"/>
      <c r="V425" s="27"/>
      <c r="W425" s="27"/>
    </row>
    <row r="426" spans="17:23" x14ac:dyDescent="0.25">
      <c r="Q426" s="27"/>
      <c r="R426" s="27"/>
      <c r="S426" s="27"/>
      <c r="T426" s="27"/>
      <c r="U426" s="27"/>
      <c r="V426" s="27"/>
      <c r="W426" s="27"/>
    </row>
    <row r="427" spans="17:23" x14ac:dyDescent="0.25">
      <c r="Q427" s="27"/>
      <c r="R427" s="27"/>
      <c r="S427" s="27"/>
      <c r="T427" s="27"/>
      <c r="U427" s="27"/>
      <c r="V427" s="27"/>
      <c r="W427" s="27"/>
    </row>
    <row r="428" spans="17:23" x14ac:dyDescent="0.25">
      <c r="Q428" s="27"/>
      <c r="R428" s="27"/>
      <c r="S428" s="27"/>
      <c r="T428" s="27"/>
      <c r="U428" s="27"/>
      <c r="V428" s="27"/>
      <c r="W428" s="27"/>
    </row>
    <row r="429" spans="17:23" x14ac:dyDescent="0.25">
      <c r="Q429" s="27"/>
      <c r="R429" s="27"/>
      <c r="S429" s="27"/>
      <c r="T429" s="27"/>
      <c r="U429" s="27"/>
      <c r="V429" s="27"/>
      <c r="W429" s="27"/>
    </row>
    <row r="430" spans="17:23" x14ac:dyDescent="0.25">
      <c r="Q430" s="27"/>
      <c r="R430" s="27"/>
      <c r="S430" s="27"/>
      <c r="T430" s="27"/>
      <c r="U430" s="27"/>
      <c r="V430" s="27"/>
      <c r="W430" s="27"/>
    </row>
    <row r="431" spans="17:23" x14ac:dyDescent="0.25">
      <c r="Q431" s="27"/>
      <c r="R431" s="27"/>
      <c r="S431" s="27"/>
      <c r="T431" s="27"/>
      <c r="U431" s="27"/>
      <c r="V431" s="27"/>
      <c r="W431" s="27"/>
    </row>
    <row r="432" spans="17:23" x14ac:dyDescent="0.25">
      <c r="Q432" s="27"/>
      <c r="R432" s="27"/>
      <c r="S432" s="27"/>
      <c r="T432" s="27"/>
      <c r="U432" s="27"/>
      <c r="V432" s="27"/>
      <c r="W432" s="27"/>
    </row>
    <row r="433" spans="17:23" x14ac:dyDescent="0.25">
      <c r="Q433" s="27"/>
      <c r="R433" s="27"/>
      <c r="S433" s="27"/>
      <c r="T433" s="27"/>
      <c r="U433" s="27"/>
      <c r="V433" s="27"/>
      <c r="W433" s="27"/>
    </row>
    <row r="434" spans="17:23" x14ac:dyDescent="0.25">
      <c r="Q434" s="27"/>
      <c r="R434" s="27"/>
      <c r="S434" s="27"/>
      <c r="T434" s="27"/>
      <c r="U434" s="27"/>
      <c r="V434" s="27"/>
      <c r="W434" s="27"/>
    </row>
    <row r="435" spans="17:23" x14ac:dyDescent="0.25">
      <c r="Q435" s="27"/>
      <c r="R435" s="27"/>
      <c r="S435" s="27"/>
      <c r="T435" s="27"/>
      <c r="U435" s="27"/>
      <c r="V435" s="27"/>
      <c r="W435" s="27"/>
    </row>
    <row r="436" spans="17:23" x14ac:dyDescent="0.25">
      <c r="Q436" s="27"/>
      <c r="R436" s="27"/>
      <c r="S436" s="27"/>
      <c r="T436" s="27"/>
      <c r="U436" s="27"/>
      <c r="V436" s="27"/>
      <c r="W436" s="27"/>
    </row>
    <row r="437" spans="17:23" x14ac:dyDescent="0.25">
      <c r="Q437" s="27"/>
      <c r="R437" s="27"/>
      <c r="S437" s="27"/>
      <c r="T437" s="27"/>
      <c r="U437" s="27"/>
      <c r="V437" s="27"/>
      <c r="W437" s="27"/>
    </row>
    <row r="438" spans="17:23" x14ac:dyDescent="0.25">
      <c r="Q438" s="27"/>
      <c r="R438" s="27"/>
      <c r="S438" s="27"/>
      <c r="T438" s="27"/>
      <c r="U438" s="27"/>
      <c r="V438" s="27"/>
      <c r="W438" s="27"/>
    </row>
    <row r="439" spans="17:23" x14ac:dyDescent="0.25">
      <c r="Q439" s="27"/>
      <c r="R439" s="27"/>
      <c r="S439" s="27"/>
      <c r="T439" s="27"/>
      <c r="U439" s="27"/>
      <c r="V439" s="27"/>
      <c r="W439" s="27"/>
    </row>
    <row r="440" spans="17:23" x14ac:dyDescent="0.25">
      <c r="Q440" s="27"/>
      <c r="R440" s="27"/>
      <c r="S440" s="27"/>
      <c r="T440" s="27"/>
      <c r="U440" s="27"/>
      <c r="V440" s="27"/>
      <c r="W440" s="27"/>
    </row>
    <row r="441" spans="17:23" x14ac:dyDescent="0.25">
      <c r="Q441" s="27"/>
      <c r="R441" s="27"/>
      <c r="S441" s="27"/>
      <c r="T441" s="27"/>
      <c r="U441" s="27"/>
      <c r="V441" s="27"/>
      <c r="W441" s="27"/>
    </row>
    <row r="442" spans="17:23" x14ac:dyDescent="0.25">
      <c r="Q442" s="27"/>
      <c r="R442" s="27"/>
      <c r="S442" s="27"/>
      <c r="T442" s="27"/>
      <c r="U442" s="27"/>
      <c r="V442" s="27"/>
      <c r="W442" s="27"/>
    </row>
    <row r="443" spans="17:23" x14ac:dyDescent="0.25">
      <c r="Q443" s="27"/>
      <c r="R443" s="27"/>
      <c r="S443" s="27"/>
      <c r="T443" s="27"/>
      <c r="U443" s="27"/>
      <c r="V443" s="27"/>
      <c r="W443" s="27"/>
    </row>
    <row r="444" spans="17:23" x14ac:dyDescent="0.25">
      <c r="Q444" s="27"/>
      <c r="R444" s="27"/>
      <c r="S444" s="27"/>
      <c r="T444" s="27"/>
      <c r="U444" s="27"/>
      <c r="V444" s="27"/>
      <c r="W444" s="27"/>
    </row>
    <row r="445" spans="17:23" x14ac:dyDescent="0.25">
      <c r="Q445" s="27"/>
      <c r="R445" s="27"/>
      <c r="S445" s="27"/>
      <c r="T445" s="27"/>
      <c r="U445" s="27"/>
      <c r="V445" s="27"/>
      <c r="W445" s="27"/>
    </row>
    <row r="446" spans="17:23" x14ac:dyDescent="0.25">
      <c r="Q446" s="27"/>
      <c r="R446" s="27"/>
      <c r="S446" s="27"/>
      <c r="T446" s="27"/>
      <c r="U446" s="27"/>
      <c r="V446" s="27"/>
      <c r="W446" s="27"/>
    </row>
    <row r="447" spans="17:23" x14ac:dyDescent="0.25">
      <c r="Q447" s="27"/>
      <c r="R447" s="27"/>
      <c r="S447" s="27"/>
      <c r="T447" s="27"/>
      <c r="U447" s="27"/>
      <c r="V447" s="27"/>
      <c r="W447" s="27"/>
    </row>
    <row r="448" spans="17:23" x14ac:dyDescent="0.25">
      <c r="Q448" s="27"/>
      <c r="R448" s="27"/>
      <c r="S448" s="27"/>
      <c r="T448" s="27"/>
      <c r="U448" s="27"/>
      <c r="V448" s="27"/>
      <c r="W448" s="27"/>
    </row>
    <row r="449" spans="17:23" x14ac:dyDescent="0.25">
      <c r="Q449" s="27"/>
      <c r="R449" s="27"/>
      <c r="S449" s="27"/>
      <c r="T449" s="27"/>
      <c r="U449" s="27"/>
      <c r="V449" s="27"/>
      <c r="W449" s="27"/>
    </row>
    <row r="450" spans="17:23" x14ac:dyDescent="0.25">
      <c r="Q450" s="27"/>
      <c r="R450" s="27"/>
      <c r="S450" s="27"/>
      <c r="T450" s="27"/>
      <c r="U450" s="27"/>
      <c r="V450" s="27"/>
      <c r="W450" s="27"/>
    </row>
    <row r="451" spans="17:23" x14ac:dyDescent="0.25">
      <c r="Q451" s="27"/>
      <c r="R451" s="27"/>
      <c r="S451" s="27"/>
      <c r="T451" s="27"/>
      <c r="U451" s="27"/>
      <c r="V451" s="27"/>
      <c r="W451" s="27"/>
    </row>
    <row r="452" spans="17:23" x14ac:dyDescent="0.25">
      <c r="Q452" s="27"/>
      <c r="R452" s="27"/>
      <c r="S452" s="27"/>
      <c r="T452" s="27"/>
      <c r="U452" s="27"/>
      <c r="V452" s="27"/>
      <c r="W452" s="27"/>
    </row>
    <row r="453" spans="17:23" x14ac:dyDescent="0.25">
      <c r="Q453" s="27"/>
      <c r="R453" s="27"/>
      <c r="S453" s="27"/>
      <c r="T453" s="27"/>
      <c r="U453" s="27"/>
      <c r="V453" s="27"/>
      <c r="W453" s="27"/>
    </row>
    <row r="454" spans="17:23" x14ac:dyDescent="0.25">
      <c r="Q454" s="27"/>
      <c r="R454" s="27"/>
      <c r="S454" s="27"/>
      <c r="T454" s="27"/>
      <c r="U454" s="27"/>
      <c r="V454" s="27"/>
      <c r="W454" s="27"/>
    </row>
    <row r="455" spans="17:23" x14ac:dyDescent="0.25">
      <c r="Q455" s="27"/>
      <c r="R455" s="27"/>
      <c r="S455" s="27"/>
      <c r="T455" s="27"/>
      <c r="U455" s="27"/>
      <c r="V455" s="27"/>
      <c r="W455" s="27"/>
    </row>
    <row r="456" spans="17:23" x14ac:dyDescent="0.25">
      <c r="Q456" s="27"/>
      <c r="R456" s="27"/>
      <c r="S456" s="27"/>
      <c r="T456" s="27"/>
      <c r="U456" s="27"/>
      <c r="V456" s="27"/>
      <c r="W456" s="27"/>
    </row>
    <row r="457" spans="17:23" x14ac:dyDescent="0.25">
      <c r="Q457" s="27"/>
      <c r="R457" s="27"/>
      <c r="S457" s="27"/>
      <c r="T457" s="27"/>
      <c r="U457" s="27"/>
      <c r="V457" s="27"/>
      <c r="W457" s="27"/>
    </row>
    <row r="458" spans="17:23" x14ac:dyDescent="0.25">
      <c r="Q458" s="27"/>
      <c r="R458" s="27"/>
      <c r="S458" s="27"/>
      <c r="T458" s="27"/>
      <c r="U458" s="27"/>
      <c r="V458" s="27"/>
      <c r="W458" s="27"/>
    </row>
    <row r="459" spans="17:23" x14ac:dyDescent="0.25">
      <c r="Q459" s="27"/>
      <c r="R459" s="27"/>
      <c r="S459" s="27"/>
      <c r="T459" s="27"/>
      <c r="U459" s="27"/>
      <c r="V459" s="27"/>
      <c r="W459" s="27"/>
    </row>
    <row r="460" spans="17:23" x14ac:dyDescent="0.25">
      <c r="Q460" s="27"/>
      <c r="R460" s="27"/>
      <c r="S460" s="27"/>
      <c r="T460" s="27"/>
      <c r="U460" s="27"/>
      <c r="V460" s="27"/>
      <c r="W460" s="27"/>
    </row>
    <row r="461" spans="17:23" x14ac:dyDescent="0.25">
      <c r="Q461" s="27"/>
      <c r="R461" s="27"/>
      <c r="S461" s="27"/>
      <c r="T461" s="27"/>
      <c r="U461" s="27"/>
      <c r="V461" s="27"/>
      <c r="W461" s="27"/>
    </row>
    <row r="462" spans="17:23" x14ac:dyDescent="0.25">
      <c r="Q462" s="27"/>
      <c r="R462" s="27"/>
      <c r="S462" s="27"/>
      <c r="T462" s="27"/>
      <c r="U462" s="27"/>
      <c r="V462" s="27"/>
      <c r="W462" s="27"/>
    </row>
    <row r="463" spans="17:23" x14ac:dyDescent="0.25">
      <c r="Q463" s="27"/>
      <c r="R463" s="27"/>
      <c r="S463" s="27"/>
      <c r="T463" s="27"/>
      <c r="U463" s="27"/>
      <c r="V463" s="27"/>
      <c r="W463" s="27"/>
    </row>
    <row r="464" spans="17:23" x14ac:dyDescent="0.25">
      <c r="Q464" s="27"/>
      <c r="R464" s="27"/>
      <c r="S464" s="27"/>
      <c r="T464" s="27"/>
      <c r="U464" s="27"/>
      <c r="V464" s="27"/>
      <c r="W464" s="27"/>
    </row>
    <row r="465" spans="17:23" x14ac:dyDescent="0.25">
      <c r="Q465" s="27"/>
      <c r="R465" s="27"/>
      <c r="S465" s="27"/>
      <c r="T465" s="27"/>
      <c r="U465" s="27"/>
      <c r="V465" s="27"/>
      <c r="W465" s="27"/>
    </row>
    <row r="466" spans="17:23" x14ac:dyDescent="0.25">
      <c r="Q466" s="27"/>
      <c r="R466" s="27"/>
      <c r="S466" s="27"/>
      <c r="T466" s="27"/>
      <c r="U466" s="27"/>
      <c r="V466" s="27"/>
      <c r="W466" s="27"/>
    </row>
    <row r="467" spans="17:23" x14ac:dyDescent="0.25">
      <c r="Q467" s="27"/>
      <c r="R467" s="27"/>
      <c r="S467" s="27"/>
      <c r="T467" s="27"/>
      <c r="U467" s="27"/>
      <c r="V467" s="27"/>
      <c r="W467" s="27"/>
    </row>
    <row r="468" spans="17:23" x14ac:dyDescent="0.25">
      <c r="Q468" s="27"/>
      <c r="R468" s="27"/>
      <c r="S468" s="27"/>
      <c r="T468" s="27"/>
      <c r="U468" s="27"/>
      <c r="V468" s="27"/>
      <c r="W468" s="27"/>
    </row>
    <row r="469" spans="17:23" x14ac:dyDescent="0.25">
      <c r="Q469" s="27"/>
      <c r="R469" s="27"/>
      <c r="S469" s="27"/>
      <c r="T469" s="27"/>
      <c r="U469" s="27"/>
      <c r="V469" s="27"/>
      <c r="W469" s="27"/>
    </row>
    <row r="470" spans="17:23" x14ac:dyDescent="0.25">
      <c r="Q470" s="27"/>
      <c r="R470" s="27"/>
      <c r="S470" s="27"/>
      <c r="T470" s="27"/>
      <c r="U470" s="27"/>
      <c r="V470" s="27"/>
      <c r="W470" s="27"/>
    </row>
    <row r="471" spans="17:23" x14ac:dyDescent="0.25">
      <c r="Q471" s="27"/>
      <c r="R471" s="27"/>
      <c r="S471" s="27"/>
      <c r="T471" s="27"/>
      <c r="U471" s="27"/>
      <c r="V471" s="27"/>
      <c r="W471" s="27"/>
    </row>
    <row r="472" spans="17:23" x14ac:dyDescent="0.25">
      <c r="Q472" s="27"/>
      <c r="R472" s="27"/>
      <c r="S472" s="27"/>
      <c r="T472" s="27"/>
      <c r="U472" s="27"/>
      <c r="V472" s="27"/>
      <c r="W472" s="27"/>
    </row>
    <row r="473" spans="17:23" x14ac:dyDescent="0.25">
      <c r="Q473" s="27"/>
      <c r="R473" s="27"/>
      <c r="S473" s="27"/>
      <c r="T473" s="27"/>
      <c r="U473" s="27"/>
      <c r="V473" s="27"/>
      <c r="W473" s="27"/>
    </row>
    <row r="474" spans="17:23" x14ac:dyDescent="0.25">
      <c r="Q474" s="27"/>
      <c r="R474" s="27"/>
      <c r="S474" s="27"/>
      <c r="T474" s="27"/>
      <c r="U474" s="27"/>
      <c r="V474" s="27"/>
      <c r="W474" s="27"/>
    </row>
    <row r="475" spans="17:23" x14ac:dyDescent="0.25">
      <c r="Q475" s="27"/>
      <c r="R475" s="27"/>
      <c r="S475" s="27"/>
      <c r="T475" s="27"/>
      <c r="U475" s="27"/>
      <c r="V475" s="27"/>
      <c r="W475" s="27"/>
    </row>
    <row r="476" spans="17:23" x14ac:dyDescent="0.25">
      <c r="Q476" s="27"/>
      <c r="R476" s="27"/>
      <c r="S476" s="27"/>
      <c r="T476" s="27"/>
      <c r="U476" s="27"/>
      <c r="V476" s="27"/>
      <c r="W476" s="27"/>
    </row>
    <row r="477" spans="17:23" x14ac:dyDescent="0.25">
      <c r="Q477" s="27"/>
      <c r="R477" s="27"/>
      <c r="S477" s="27"/>
      <c r="T477" s="27"/>
      <c r="U477" s="27"/>
      <c r="V477" s="27"/>
      <c r="W477" s="27"/>
    </row>
    <row r="478" spans="17:23" x14ac:dyDescent="0.25">
      <c r="Q478" s="27"/>
      <c r="R478" s="27"/>
      <c r="S478" s="27"/>
      <c r="T478" s="27"/>
      <c r="U478" s="27"/>
      <c r="V478" s="27"/>
      <c r="W478" s="27"/>
    </row>
    <row r="479" spans="17:23" x14ac:dyDescent="0.25">
      <c r="Q479" s="27"/>
      <c r="R479" s="27"/>
      <c r="S479" s="27"/>
      <c r="T479" s="27"/>
      <c r="U479" s="27"/>
      <c r="V479" s="27"/>
      <c r="W479" s="27"/>
    </row>
    <row r="480" spans="17:23" x14ac:dyDescent="0.25">
      <c r="Q480" s="27"/>
      <c r="R480" s="27"/>
      <c r="S480" s="27"/>
      <c r="T480" s="27"/>
      <c r="U480" s="27"/>
      <c r="V480" s="27"/>
      <c r="W480" s="27"/>
    </row>
    <row r="481" spans="17:23" x14ac:dyDescent="0.25">
      <c r="Q481" s="27"/>
      <c r="R481" s="27"/>
      <c r="S481" s="27"/>
      <c r="T481" s="27"/>
      <c r="U481" s="27"/>
      <c r="V481" s="27"/>
      <c r="W481" s="27"/>
    </row>
    <row r="482" spans="17:23" x14ac:dyDescent="0.25">
      <c r="Q482" s="27"/>
      <c r="R482" s="27"/>
      <c r="S482" s="27"/>
      <c r="T482" s="27"/>
      <c r="U482" s="27"/>
      <c r="V482" s="27"/>
      <c r="W482" s="27"/>
    </row>
    <row r="483" spans="17:23" x14ac:dyDescent="0.25">
      <c r="Q483" s="27"/>
      <c r="R483" s="27"/>
      <c r="S483" s="27"/>
      <c r="T483" s="27"/>
      <c r="U483" s="27"/>
      <c r="V483" s="27"/>
      <c r="W483" s="27"/>
    </row>
    <row r="484" spans="17:23" x14ac:dyDescent="0.25">
      <c r="Q484" s="27"/>
      <c r="R484" s="27"/>
      <c r="S484" s="27"/>
      <c r="T484" s="27"/>
      <c r="U484" s="27"/>
      <c r="V484" s="27"/>
      <c r="W484" s="27"/>
    </row>
    <row r="485" spans="17:23" x14ac:dyDescent="0.25">
      <c r="Q485" s="27"/>
      <c r="R485" s="27"/>
      <c r="S485" s="27"/>
      <c r="T485" s="27"/>
      <c r="U485" s="27"/>
      <c r="V485" s="27"/>
      <c r="W485" s="27"/>
    </row>
    <row r="486" spans="17:23" x14ac:dyDescent="0.25">
      <c r="Q486" s="27"/>
      <c r="R486" s="27"/>
      <c r="S486" s="27"/>
      <c r="T486" s="27"/>
      <c r="U486" s="27"/>
      <c r="V486" s="27"/>
      <c r="W486" s="27"/>
    </row>
    <row r="487" spans="17:23" x14ac:dyDescent="0.25">
      <c r="Q487" s="27"/>
      <c r="R487" s="27"/>
      <c r="S487" s="27"/>
      <c r="T487" s="27"/>
      <c r="U487" s="27"/>
      <c r="V487" s="27"/>
      <c r="W487" s="27"/>
    </row>
    <row r="488" spans="17:23" x14ac:dyDescent="0.25">
      <c r="Q488" s="27"/>
      <c r="R488" s="27"/>
      <c r="S488" s="27"/>
      <c r="T488" s="27"/>
      <c r="U488" s="27"/>
      <c r="V488" s="27"/>
      <c r="W488" s="27"/>
    </row>
    <row r="489" spans="17:23" x14ac:dyDescent="0.25">
      <c r="Q489" s="27"/>
      <c r="R489" s="27"/>
      <c r="S489" s="27"/>
      <c r="T489" s="27"/>
      <c r="U489" s="27"/>
      <c r="V489" s="27"/>
      <c r="W489" s="27"/>
    </row>
    <row r="490" spans="17:23" x14ac:dyDescent="0.25">
      <c r="Q490" s="27"/>
      <c r="R490" s="27"/>
      <c r="S490" s="27"/>
      <c r="T490" s="27"/>
      <c r="U490" s="27"/>
      <c r="V490" s="27"/>
      <c r="W490" s="27"/>
    </row>
    <row r="491" spans="17:23" x14ac:dyDescent="0.25">
      <c r="Q491" s="27"/>
      <c r="R491" s="27"/>
      <c r="S491" s="27"/>
      <c r="T491" s="27"/>
      <c r="U491" s="27"/>
      <c r="V491" s="27"/>
      <c r="W491" s="27"/>
    </row>
    <row r="492" spans="17:23" x14ac:dyDescent="0.25">
      <c r="Q492" s="27"/>
      <c r="R492" s="27"/>
      <c r="S492" s="27"/>
      <c r="T492" s="27"/>
      <c r="U492" s="27"/>
      <c r="V492" s="27"/>
      <c r="W492" s="27"/>
    </row>
    <row r="493" spans="17:23" x14ac:dyDescent="0.25">
      <c r="Q493" s="27"/>
      <c r="R493" s="27"/>
      <c r="S493" s="27"/>
      <c r="T493" s="27"/>
      <c r="U493" s="27"/>
      <c r="V493" s="27"/>
      <c r="W493" s="27"/>
    </row>
    <row r="494" spans="17:23" x14ac:dyDescent="0.25">
      <c r="Q494" s="27"/>
      <c r="R494" s="27"/>
      <c r="S494" s="27"/>
      <c r="T494" s="27"/>
      <c r="U494" s="27"/>
      <c r="V494" s="27"/>
      <c r="W494" s="27"/>
    </row>
    <row r="495" spans="17:23" x14ac:dyDescent="0.25">
      <c r="Q495" s="27"/>
      <c r="R495" s="27"/>
      <c r="S495" s="27"/>
      <c r="T495" s="27"/>
      <c r="U495" s="27"/>
      <c r="V495" s="27"/>
      <c r="W495" s="27"/>
    </row>
    <row r="496" spans="17:23" x14ac:dyDescent="0.25">
      <c r="Q496" s="27"/>
      <c r="R496" s="27"/>
      <c r="S496" s="27"/>
      <c r="T496" s="27"/>
      <c r="U496" s="27"/>
      <c r="V496" s="27"/>
      <c r="W496" s="27"/>
    </row>
    <row r="497" spans="17:23" x14ac:dyDescent="0.25">
      <c r="Q497" s="27"/>
      <c r="R497" s="27"/>
      <c r="S497" s="27"/>
      <c r="T497" s="27"/>
      <c r="U497" s="27"/>
      <c r="V497" s="27"/>
      <c r="W497" s="27"/>
    </row>
    <row r="498" spans="17:23" x14ac:dyDescent="0.25">
      <c r="Q498" s="27"/>
      <c r="R498" s="27"/>
      <c r="S498" s="27"/>
      <c r="T498" s="27"/>
      <c r="U498" s="27"/>
      <c r="V498" s="27"/>
      <c r="W498" s="27"/>
    </row>
    <row r="499" spans="17:23" x14ac:dyDescent="0.25">
      <c r="Q499" s="27"/>
      <c r="R499" s="27"/>
      <c r="S499" s="27"/>
      <c r="T499" s="27"/>
      <c r="U499" s="27"/>
      <c r="V499" s="27"/>
      <c r="W499" s="27"/>
    </row>
    <row r="500" spans="17:23" x14ac:dyDescent="0.25">
      <c r="Q500" s="27"/>
      <c r="R500" s="27"/>
      <c r="S500" s="27"/>
      <c r="T500" s="27"/>
      <c r="U500" s="27"/>
      <c r="V500" s="27"/>
      <c r="W500" s="27"/>
    </row>
    <row r="501" spans="17:23" x14ac:dyDescent="0.25">
      <c r="Q501" s="27"/>
      <c r="R501" s="27"/>
      <c r="S501" s="27"/>
      <c r="T501" s="27"/>
      <c r="U501" s="27"/>
      <c r="V501" s="27"/>
      <c r="W501" s="27"/>
    </row>
    <row r="502" spans="17:23" x14ac:dyDescent="0.25">
      <c r="Q502" s="27"/>
      <c r="R502" s="27"/>
      <c r="S502" s="27"/>
      <c r="T502" s="27"/>
      <c r="U502" s="27"/>
      <c r="V502" s="27"/>
      <c r="W502" s="27"/>
    </row>
    <row r="503" spans="17:23" x14ac:dyDescent="0.25">
      <c r="Q503" s="27"/>
      <c r="R503" s="27"/>
      <c r="S503" s="27"/>
      <c r="T503" s="27"/>
      <c r="U503" s="27"/>
      <c r="V503" s="27"/>
      <c r="W503" s="27"/>
    </row>
    <row r="504" spans="17:23" x14ac:dyDescent="0.25">
      <c r="Q504" s="27"/>
      <c r="R504" s="27"/>
      <c r="S504" s="27"/>
      <c r="T504" s="27"/>
      <c r="U504" s="27"/>
      <c r="V504" s="27"/>
      <c r="W504" s="27"/>
    </row>
    <row r="505" spans="17:23" x14ac:dyDescent="0.25">
      <c r="Q505" s="27"/>
      <c r="R505" s="27"/>
      <c r="S505" s="27"/>
      <c r="T505" s="27"/>
      <c r="U505" s="27"/>
      <c r="V505" s="27"/>
      <c r="W505" s="27"/>
    </row>
    <row r="506" spans="17:23" x14ac:dyDescent="0.25">
      <c r="Q506" s="27"/>
      <c r="R506" s="27"/>
      <c r="S506" s="27"/>
      <c r="T506" s="27"/>
      <c r="U506" s="27"/>
      <c r="V506" s="27"/>
      <c r="W506" s="27"/>
    </row>
    <row r="507" spans="17:23" x14ac:dyDescent="0.25">
      <c r="Q507" s="27"/>
      <c r="R507" s="27"/>
      <c r="S507" s="27"/>
      <c r="T507" s="27"/>
      <c r="U507" s="27"/>
      <c r="V507" s="27"/>
      <c r="W507" s="27"/>
    </row>
    <row r="508" spans="17:23" x14ac:dyDescent="0.25">
      <c r="Q508" s="27"/>
      <c r="R508" s="27"/>
      <c r="S508" s="27"/>
      <c r="T508" s="27"/>
      <c r="U508" s="27"/>
      <c r="V508" s="27"/>
      <c r="W508" s="27"/>
    </row>
    <row r="509" spans="17:23" x14ac:dyDescent="0.25">
      <c r="Q509" s="27"/>
      <c r="R509" s="27"/>
      <c r="S509" s="27"/>
      <c r="T509" s="27"/>
      <c r="U509" s="27"/>
      <c r="V509" s="27"/>
      <c r="W509" s="27"/>
    </row>
    <row r="510" spans="17:23" x14ac:dyDescent="0.25">
      <c r="Q510" s="27"/>
      <c r="R510" s="27"/>
      <c r="S510" s="27"/>
      <c r="T510" s="27"/>
      <c r="U510" s="27"/>
      <c r="V510" s="27"/>
      <c r="W510" s="27"/>
    </row>
    <row r="511" spans="17:23" x14ac:dyDescent="0.25">
      <c r="Q511" s="27"/>
      <c r="R511" s="27"/>
      <c r="S511" s="27"/>
      <c r="T511" s="27"/>
      <c r="U511" s="27"/>
      <c r="V511" s="27"/>
      <c r="W511" s="27"/>
    </row>
    <row r="512" spans="17:23" x14ac:dyDescent="0.25">
      <c r="Q512" s="27"/>
      <c r="R512" s="27"/>
      <c r="S512" s="27"/>
      <c r="T512" s="27"/>
      <c r="U512" s="27"/>
      <c r="V512" s="27"/>
      <c r="W512" s="27"/>
    </row>
    <row r="513" spans="17:23" x14ac:dyDescent="0.25">
      <c r="Q513" s="27"/>
      <c r="R513" s="27"/>
      <c r="S513" s="27"/>
      <c r="T513" s="27"/>
      <c r="U513" s="27"/>
      <c r="V513" s="27"/>
      <c r="W513" s="27"/>
    </row>
    <row r="514" spans="17:23" x14ac:dyDescent="0.25">
      <c r="Q514" s="27"/>
      <c r="R514" s="27"/>
      <c r="S514" s="27"/>
      <c r="T514" s="27"/>
      <c r="U514" s="27"/>
      <c r="V514" s="27"/>
      <c r="W514" s="27"/>
    </row>
    <row r="515" spans="17:23" x14ac:dyDescent="0.25">
      <c r="Q515" s="27"/>
      <c r="R515" s="27"/>
      <c r="S515" s="27"/>
      <c r="T515" s="27"/>
      <c r="U515" s="27"/>
      <c r="V515" s="27"/>
      <c r="W515" s="27"/>
    </row>
    <row r="516" spans="17:23" x14ac:dyDescent="0.25">
      <c r="Q516" s="27"/>
      <c r="R516" s="27"/>
      <c r="S516" s="27"/>
      <c r="T516" s="27"/>
      <c r="U516" s="27"/>
      <c r="V516" s="27"/>
      <c r="W516" s="27"/>
    </row>
    <row r="517" spans="17:23" x14ac:dyDescent="0.25">
      <c r="Q517" s="27"/>
      <c r="R517" s="27"/>
      <c r="S517" s="27"/>
      <c r="T517" s="27"/>
      <c r="U517" s="27"/>
      <c r="V517" s="27"/>
      <c r="W517" s="27"/>
    </row>
    <row r="518" spans="17:23" x14ac:dyDescent="0.25">
      <c r="Q518" s="27"/>
      <c r="R518" s="27"/>
      <c r="S518" s="27"/>
      <c r="T518" s="27"/>
      <c r="U518" s="27"/>
      <c r="V518" s="27"/>
      <c r="W518" s="27"/>
    </row>
    <row r="519" spans="17:23" x14ac:dyDescent="0.25">
      <c r="Q519" s="27"/>
      <c r="R519" s="27"/>
      <c r="S519" s="27"/>
      <c r="T519" s="27"/>
      <c r="U519" s="27"/>
      <c r="V519" s="27"/>
      <c r="W519" s="27"/>
    </row>
    <row r="520" spans="17:23" x14ac:dyDescent="0.25">
      <c r="Q520" s="27"/>
      <c r="R520" s="27"/>
      <c r="S520" s="27"/>
      <c r="T520" s="27"/>
      <c r="U520" s="27"/>
      <c r="V520" s="27"/>
      <c r="W520" s="27"/>
    </row>
    <row r="521" spans="17:23" x14ac:dyDescent="0.25">
      <c r="Q521" s="27"/>
      <c r="R521" s="27"/>
      <c r="S521" s="27"/>
      <c r="T521" s="27"/>
      <c r="U521" s="27"/>
      <c r="V521" s="27"/>
      <c r="W521" s="27"/>
    </row>
    <row r="522" spans="17:23" x14ac:dyDescent="0.25">
      <c r="Q522" s="27"/>
      <c r="R522" s="27"/>
      <c r="S522" s="27"/>
      <c r="T522" s="27"/>
      <c r="U522" s="27"/>
      <c r="V522" s="27"/>
      <c r="W522" s="27"/>
    </row>
    <row r="523" spans="17:23" x14ac:dyDescent="0.25">
      <c r="Q523" s="27"/>
      <c r="R523" s="27"/>
      <c r="S523" s="27"/>
      <c r="T523" s="27"/>
      <c r="U523" s="27"/>
      <c r="V523" s="27"/>
      <c r="W523" s="27"/>
    </row>
    <row r="524" spans="17:23" x14ac:dyDescent="0.25">
      <c r="Q524" s="27"/>
      <c r="R524" s="27"/>
      <c r="S524" s="27"/>
      <c r="T524" s="27"/>
      <c r="U524" s="27"/>
      <c r="V524" s="27"/>
      <c r="W524" s="27"/>
    </row>
    <row r="525" spans="17:23" x14ac:dyDescent="0.25">
      <c r="Q525" s="27"/>
      <c r="R525" s="27"/>
      <c r="S525" s="27"/>
      <c r="T525" s="27"/>
      <c r="U525" s="27"/>
      <c r="V525" s="27"/>
      <c r="W525" s="27"/>
    </row>
    <row r="526" spans="17:23" x14ac:dyDescent="0.25">
      <c r="Q526" s="27"/>
      <c r="R526" s="27"/>
      <c r="S526" s="27"/>
      <c r="T526" s="27"/>
      <c r="U526" s="27"/>
      <c r="V526" s="27"/>
      <c r="W526" s="27"/>
    </row>
    <row r="527" spans="17:23" x14ac:dyDescent="0.25">
      <c r="Q527" s="27"/>
      <c r="R527" s="27"/>
      <c r="S527" s="27"/>
      <c r="T527" s="27"/>
      <c r="U527" s="27"/>
      <c r="V527" s="27"/>
      <c r="W527" s="27"/>
    </row>
    <row r="528" spans="17:23" x14ac:dyDescent="0.25">
      <c r="Q528" s="27"/>
      <c r="R528" s="27"/>
      <c r="S528" s="27"/>
      <c r="T528" s="27"/>
      <c r="U528" s="27"/>
      <c r="V528" s="27"/>
      <c r="W528" s="27"/>
    </row>
    <row r="529" spans="17:23" x14ac:dyDescent="0.25">
      <c r="Q529" s="27"/>
      <c r="R529" s="27"/>
      <c r="S529" s="27"/>
      <c r="T529" s="27"/>
      <c r="U529" s="27"/>
      <c r="V529" s="27"/>
      <c r="W529" s="27"/>
    </row>
    <row r="530" spans="17:23" x14ac:dyDescent="0.25">
      <c r="Q530" s="27"/>
      <c r="R530" s="27"/>
      <c r="S530" s="27"/>
      <c r="T530" s="27"/>
      <c r="U530" s="27"/>
      <c r="V530" s="27"/>
      <c r="W530" s="27"/>
    </row>
    <row r="531" spans="17:23" x14ac:dyDescent="0.25">
      <c r="Q531" s="27"/>
      <c r="R531" s="27"/>
      <c r="S531" s="27"/>
      <c r="T531" s="27"/>
      <c r="U531" s="27"/>
      <c r="V531" s="27"/>
      <c r="W531" s="27"/>
    </row>
    <row r="532" spans="17:23" x14ac:dyDescent="0.25">
      <c r="Q532" s="27"/>
      <c r="R532" s="27"/>
      <c r="S532" s="27"/>
      <c r="T532" s="27"/>
      <c r="U532" s="27"/>
      <c r="V532" s="27"/>
      <c r="W532" s="27"/>
    </row>
    <row r="533" spans="17:23" x14ac:dyDescent="0.25">
      <c r="Q533" s="27"/>
      <c r="R533" s="27"/>
      <c r="S533" s="27"/>
      <c r="T533" s="27"/>
      <c r="U533" s="27"/>
      <c r="V533" s="27"/>
      <c r="W533" s="27"/>
    </row>
    <row r="534" spans="17:23" x14ac:dyDescent="0.25">
      <c r="Q534" s="27"/>
      <c r="R534" s="27"/>
      <c r="S534" s="27"/>
      <c r="T534" s="27"/>
      <c r="U534" s="27"/>
      <c r="V534" s="27"/>
      <c r="W534" s="27"/>
    </row>
    <row r="535" spans="17:23" x14ac:dyDescent="0.25">
      <c r="Q535" s="27"/>
      <c r="R535" s="27"/>
      <c r="S535" s="27"/>
      <c r="T535" s="27"/>
      <c r="U535" s="27"/>
      <c r="V535" s="27"/>
      <c r="W535" s="27"/>
    </row>
    <row r="536" spans="17:23" x14ac:dyDescent="0.25">
      <c r="Q536" s="27"/>
      <c r="R536" s="27"/>
      <c r="S536" s="27"/>
      <c r="T536" s="27"/>
      <c r="U536" s="27"/>
      <c r="V536" s="27"/>
      <c r="W536" s="27"/>
    </row>
    <row r="537" spans="17:23" x14ac:dyDescent="0.25">
      <c r="Q537" s="27"/>
      <c r="R537" s="27"/>
      <c r="S537" s="27"/>
      <c r="T537" s="27"/>
      <c r="U537" s="27"/>
      <c r="V537" s="27"/>
      <c r="W537" s="27"/>
    </row>
    <row r="538" spans="17:23" x14ac:dyDescent="0.25">
      <c r="Q538" s="27"/>
      <c r="R538" s="27"/>
      <c r="S538" s="27"/>
      <c r="T538" s="27"/>
      <c r="U538" s="27"/>
      <c r="V538" s="27"/>
      <c r="W538" s="27"/>
    </row>
    <row r="539" spans="17:23" x14ac:dyDescent="0.25">
      <c r="Q539" s="27"/>
      <c r="R539" s="27"/>
      <c r="S539" s="27"/>
      <c r="T539" s="27"/>
      <c r="U539" s="27"/>
      <c r="V539" s="27"/>
      <c r="W539" s="27"/>
    </row>
    <row r="540" spans="17:23" x14ac:dyDescent="0.25">
      <c r="Q540" s="27"/>
      <c r="R540" s="27"/>
      <c r="S540" s="27"/>
      <c r="T540" s="27"/>
      <c r="U540" s="27"/>
      <c r="V540" s="27"/>
      <c r="W540" s="27"/>
    </row>
    <row r="541" spans="17:23" x14ac:dyDescent="0.25">
      <c r="Q541" s="27"/>
      <c r="R541" s="27"/>
      <c r="S541" s="27"/>
      <c r="T541" s="27"/>
      <c r="U541" s="27"/>
      <c r="V541" s="27"/>
      <c r="W541" s="27"/>
    </row>
    <row r="542" spans="17:23" x14ac:dyDescent="0.25">
      <c r="Q542" s="27"/>
      <c r="R542" s="27"/>
      <c r="S542" s="27"/>
      <c r="T542" s="27"/>
      <c r="U542" s="27"/>
      <c r="V542" s="27"/>
      <c r="W542" s="27"/>
    </row>
    <row r="543" spans="17:23" x14ac:dyDescent="0.25">
      <c r="Q543" s="27"/>
      <c r="R543" s="27"/>
      <c r="S543" s="27"/>
      <c r="T543" s="27"/>
      <c r="U543" s="27"/>
      <c r="V543" s="27"/>
      <c r="W543" s="27"/>
    </row>
    <row r="544" spans="17:23" x14ac:dyDescent="0.25">
      <c r="Q544" s="27"/>
      <c r="R544" s="27"/>
      <c r="S544" s="27"/>
      <c r="T544" s="27"/>
      <c r="U544" s="27"/>
      <c r="V544" s="27"/>
      <c r="W544" s="27"/>
    </row>
    <row r="545" spans="17:23" x14ac:dyDescent="0.25">
      <c r="Q545" s="27"/>
      <c r="R545" s="27"/>
      <c r="S545" s="27"/>
      <c r="T545" s="27"/>
      <c r="U545" s="27"/>
      <c r="V545" s="27"/>
      <c r="W545" s="27"/>
    </row>
    <row r="546" spans="17:23" x14ac:dyDescent="0.25">
      <c r="Q546" s="27"/>
      <c r="R546" s="27"/>
      <c r="S546" s="27"/>
      <c r="T546" s="27"/>
      <c r="U546" s="27"/>
      <c r="V546" s="27"/>
      <c r="W546" s="27"/>
    </row>
    <row r="547" spans="17:23" x14ac:dyDescent="0.25">
      <c r="Q547" s="27"/>
      <c r="R547" s="27"/>
      <c r="S547" s="27"/>
      <c r="T547" s="27"/>
      <c r="U547" s="27"/>
      <c r="V547" s="27"/>
      <c r="W547" s="27"/>
    </row>
    <row r="548" spans="17:23" x14ac:dyDescent="0.25">
      <c r="Q548" s="27"/>
      <c r="R548" s="27"/>
      <c r="S548" s="27"/>
      <c r="T548" s="27"/>
      <c r="U548" s="27"/>
      <c r="V548" s="27"/>
      <c r="W548" s="27"/>
    </row>
    <row r="549" spans="17:23" x14ac:dyDescent="0.25">
      <c r="Q549" s="27"/>
      <c r="R549" s="27"/>
      <c r="S549" s="27"/>
      <c r="T549" s="27"/>
      <c r="U549" s="27"/>
      <c r="V549" s="27"/>
      <c r="W549" s="27"/>
    </row>
    <row r="550" spans="17:23" x14ac:dyDescent="0.25">
      <c r="Q550" s="27"/>
      <c r="R550" s="27"/>
      <c r="S550" s="27"/>
      <c r="T550" s="27"/>
      <c r="U550" s="27"/>
      <c r="V550" s="27"/>
      <c r="W550" s="27"/>
    </row>
    <row r="551" spans="17:23" x14ac:dyDescent="0.25">
      <c r="Q551" s="27"/>
      <c r="R551" s="27"/>
      <c r="S551" s="27"/>
      <c r="T551" s="27"/>
      <c r="U551" s="27"/>
      <c r="V551" s="27"/>
      <c r="W551" s="27"/>
    </row>
    <row r="552" spans="17:23" x14ac:dyDescent="0.25">
      <c r="Q552" s="27"/>
      <c r="R552" s="27"/>
      <c r="S552" s="27"/>
      <c r="T552" s="27"/>
      <c r="U552" s="27"/>
      <c r="V552" s="27"/>
      <c r="W552" s="27"/>
    </row>
    <row r="553" spans="17:23" x14ac:dyDescent="0.25">
      <c r="Q553" s="27"/>
      <c r="R553" s="27"/>
      <c r="S553" s="27"/>
      <c r="T553" s="27"/>
      <c r="U553" s="27"/>
      <c r="V553" s="27"/>
      <c r="W553" s="27"/>
    </row>
    <row r="554" spans="17:23" x14ac:dyDescent="0.25">
      <c r="Q554" s="27"/>
      <c r="R554" s="27"/>
      <c r="S554" s="27"/>
      <c r="T554" s="27"/>
      <c r="U554" s="27"/>
      <c r="V554" s="27"/>
      <c r="W554" s="27"/>
    </row>
    <row r="555" spans="17:23" x14ac:dyDescent="0.25">
      <c r="Q555" s="27"/>
      <c r="R555" s="27"/>
      <c r="S555" s="27"/>
      <c r="T555" s="27"/>
      <c r="U555" s="27"/>
      <c r="V555" s="27"/>
      <c r="W555" s="27"/>
    </row>
    <row r="556" spans="17:23" x14ac:dyDescent="0.25">
      <c r="Q556" s="27"/>
      <c r="R556" s="27"/>
      <c r="S556" s="27"/>
      <c r="T556" s="27"/>
      <c r="U556" s="27"/>
      <c r="V556" s="27"/>
      <c r="W556" s="27"/>
    </row>
    <row r="557" spans="17:23" x14ac:dyDescent="0.25">
      <c r="Q557" s="27"/>
      <c r="R557" s="27"/>
      <c r="S557" s="27"/>
      <c r="T557" s="27"/>
      <c r="U557" s="27"/>
      <c r="V557" s="27"/>
      <c r="W557" s="27"/>
    </row>
    <row r="558" spans="17:23" x14ac:dyDescent="0.25">
      <c r="Q558" s="27"/>
      <c r="R558" s="27"/>
      <c r="S558" s="27"/>
      <c r="T558" s="27"/>
      <c r="U558" s="27"/>
      <c r="V558" s="27"/>
      <c r="W558" s="27"/>
    </row>
    <row r="559" spans="17:23" x14ac:dyDescent="0.25">
      <c r="Q559" s="27"/>
      <c r="R559" s="27"/>
      <c r="S559" s="27"/>
      <c r="T559" s="27"/>
      <c r="U559" s="27"/>
      <c r="V559" s="27"/>
      <c r="W559" s="27"/>
    </row>
    <row r="560" spans="17:23" x14ac:dyDescent="0.25">
      <c r="Q560" s="27"/>
      <c r="R560" s="27"/>
      <c r="S560" s="27"/>
      <c r="T560" s="27"/>
      <c r="U560" s="27"/>
      <c r="V560" s="27"/>
      <c r="W560" s="27"/>
    </row>
    <row r="561" spans="17:23" x14ac:dyDescent="0.25">
      <c r="Q561" s="27"/>
      <c r="R561" s="27"/>
      <c r="S561" s="27"/>
      <c r="T561" s="27"/>
      <c r="U561" s="27"/>
      <c r="V561" s="27"/>
      <c r="W561" s="27"/>
    </row>
    <row r="562" spans="17:23" x14ac:dyDescent="0.25">
      <c r="Q562" s="27"/>
      <c r="R562" s="27"/>
      <c r="S562" s="27"/>
      <c r="T562" s="27"/>
      <c r="U562" s="27"/>
      <c r="V562" s="27"/>
      <c r="W562" s="27"/>
    </row>
    <row r="563" spans="17:23" x14ac:dyDescent="0.25">
      <c r="Q563" s="27"/>
      <c r="R563" s="27"/>
      <c r="S563" s="27"/>
      <c r="T563" s="27"/>
      <c r="U563" s="27"/>
      <c r="V563" s="27"/>
      <c r="W563" s="27"/>
    </row>
    <row r="564" spans="17:23" x14ac:dyDescent="0.25">
      <c r="Q564" s="27"/>
      <c r="R564" s="27"/>
      <c r="S564" s="27"/>
      <c r="T564" s="27"/>
      <c r="U564" s="27"/>
      <c r="V564" s="27"/>
      <c r="W564" s="27"/>
    </row>
    <row r="565" spans="17:23" x14ac:dyDescent="0.25">
      <c r="Q565" s="27"/>
      <c r="R565" s="27"/>
      <c r="S565" s="27"/>
      <c r="T565" s="27"/>
      <c r="U565" s="27"/>
      <c r="V565" s="27"/>
      <c r="W565" s="27"/>
    </row>
    <row r="566" spans="17:23" x14ac:dyDescent="0.25">
      <c r="Q566" s="27"/>
      <c r="R566" s="27"/>
      <c r="S566" s="27"/>
      <c r="T566" s="27"/>
      <c r="U566" s="27"/>
      <c r="V566" s="27"/>
      <c r="W566" s="27"/>
    </row>
    <row r="567" spans="17:23" x14ac:dyDescent="0.25">
      <c r="Q567" s="27"/>
      <c r="R567" s="27"/>
      <c r="S567" s="27"/>
      <c r="T567" s="27"/>
      <c r="U567" s="27"/>
      <c r="V567" s="27"/>
      <c r="W567" s="27"/>
    </row>
    <row r="568" spans="17:23" x14ac:dyDescent="0.25">
      <c r="Q568" s="27"/>
      <c r="R568" s="27"/>
      <c r="S568" s="27"/>
      <c r="T568" s="27"/>
      <c r="U568" s="27"/>
      <c r="V568" s="27"/>
      <c r="W568" s="27"/>
    </row>
    <row r="569" spans="17:23" x14ac:dyDescent="0.25">
      <c r="Q569" s="27"/>
      <c r="R569" s="27"/>
      <c r="S569" s="27"/>
      <c r="T569" s="27"/>
      <c r="U569" s="27"/>
      <c r="V569" s="27"/>
      <c r="W569" s="27"/>
    </row>
    <row r="570" spans="17:23" x14ac:dyDescent="0.25">
      <c r="Q570" s="27"/>
      <c r="R570" s="27"/>
      <c r="S570" s="27"/>
      <c r="T570" s="27"/>
      <c r="U570" s="27"/>
      <c r="V570" s="27"/>
      <c r="W570" s="27"/>
    </row>
    <row r="571" spans="17:23" x14ac:dyDescent="0.25">
      <c r="Q571" s="27"/>
      <c r="R571" s="27"/>
      <c r="S571" s="27"/>
      <c r="T571" s="27"/>
      <c r="U571" s="27"/>
      <c r="V571" s="27"/>
      <c r="W571" s="27"/>
    </row>
    <row r="572" spans="17:23" x14ac:dyDescent="0.25">
      <c r="Q572" s="27"/>
      <c r="R572" s="27"/>
      <c r="S572" s="27"/>
      <c r="T572" s="27"/>
      <c r="U572" s="27"/>
      <c r="V572" s="27"/>
      <c r="W572" s="27"/>
    </row>
    <row r="573" spans="17:23" x14ac:dyDescent="0.25">
      <c r="Q573" s="27"/>
      <c r="R573" s="27"/>
      <c r="S573" s="27"/>
      <c r="T573" s="27"/>
      <c r="U573" s="27"/>
      <c r="V573" s="27"/>
      <c r="W573" s="27"/>
    </row>
    <row r="574" spans="17:23" x14ac:dyDescent="0.25">
      <c r="Q574" s="27"/>
      <c r="R574" s="27"/>
      <c r="S574" s="27"/>
      <c r="T574" s="27"/>
      <c r="U574" s="27"/>
      <c r="V574" s="27"/>
      <c r="W574" s="27"/>
    </row>
    <row r="575" spans="17:23" x14ac:dyDescent="0.25">
      <c r="Q575" s="27"/>
      <c r="R575" s="27"/>
      <c r="S575" s="27"/>
      <c r="T575" s="27"/>
      <c r="U575" s="27"/>
      <c r="V575" s="27"/>
      <c r="W575" s="27"/>
    </row>
    <row r="576" spans="17:23" x14ac:dyDescent="0.25">
      <c r="Q576" s="27"/>
      <c r="R576" s="27"/>
      <c r="S576" s="27"/>
      <c r="T576" s="27"/>
      <c r="U576" s="27"/>
      <c r="V576" s="27"/>
      <c r="W576" s="27"/>
    </row>
    <row r="577" spans="17:23" x14ac:dyDescent="0.25">
      <c r="Q577" s="27"/>
      <c r="R577" s="27"/>
      <c r="S577" s="27"/>
      <c r="T577" s="27"/>
      <c r="U577" s="27"/>
      <c r="V577" s="27"/>
      <c r="W577" s="27"/>
    </row>
    <row r="578" spans="17:23" x14ac:dyDescent="0.25">
      <c r="Q578" s="27"/>
      <c r="R578" s="27"/>
      <c r="S578" s="27"/>
      <c r="T578" s="27"/>
      <c r="U578" s="27"/>
      <c r="V578" s="27"/>
      <c r="W578" s="27"/>
    </row>
    <row r="579" spans="17:23" x14ac:dyDescent="0.25">
      <c r="Q579" s="27"/>
      <c r="R579" s="27"/>
      <c r="S579" s="27"/>
      <c r="T579" s="27"/>
      <c r="U579" s="27"/>
      <c r="V579" s="27"/>
      <c r="W579" s="27"/>
    </row>
    <row r="580" spans="17:23" x14ac:dyDescent="0.25">
      <c r="Q580" s="27"/>
      <c r="R580" s="27"/>
      <c r="S580" s="27"/>
      <c r="T580" s="27"/>
      <c r="U580" s="27"/>
      <c r="V580" s="27"/>
      <c r="W580" s="27"/>
    </row>
    <row r="581" spans="17:23" x14ac:dyDescent="0.25">
      <c r="Q581" s="27"/>
      <c r="R581" s="27"/>
      <c r="S581" s="27"/>
      <c r="T581" s="27"/>
      <c r="U581" s="27"/>
      <c r="V581" s="27"/>
      <c r="W581" s="27"/>
    </row>
    <row r="582" spans="17:23" x14ac:dyDescent="0.25">
      <c r="Q582" s="27"/>
      <c r="R582" s="27"/>
      <c r="S582" s="27"/>
      <c r="T582" s="27"/>
      <c r="U582" s="27"/>
      <c r="V582" s="27"/>
      <c r="W582" s="27"/>
    </row>
    <row r="583" spans="17:23" x14ac:dyDescent="0.25">
      <c r="Q583" s="27"/>
      <c r="R583" s="27"/>
      <c r="S583" s="27"/>
      <c r="T583" s="27"/>
      <c r="U583" s="27"/>
      <c r="V583" s="27"/>
      <c r="W583" s="27"/>
    </row>
    <row r="584" spans="17:23" x14ac:dyDescent="0.25">
      <c r="Q584" s="27"/>
      <c r="R584" s="27"/>
      <c r="S584" s="27"/>
      <c r="T584" s="27"/>
      <c r="U584" s="27"/>
      <c r="V584" s="27"/>
      <c r="W584" s="27"/>
    </row>
    <row r="585" spans="17:23" x14ac:dyDescent="0.25">
      <c r="Q585" s="27"/>
      <c r="R585" s="27"/>
      <c r="S585" s="27"/>
      <c r="T585" s="27"/>
      <c r="U585" s="27"/>
      <c r="V585" s="27"/>
      <c r="W585" s="27"/>
    </row>
    <row r="586" spans="17:23" x14ac:dyDescent="0.25">
      <c r="Q586" s="27"/>
      <c r="R586" s="27"/>
      <c r="S586" s="27"/>
      <c r="T586" s="27"/>
      <c r="U586" s="27"/>
      <c r="V586" s="27"/>
      <c r="W586" s="27"/>
    </row>
    <row r="587" spans="17:23" x14ac:dyDescent="0.25">
      <c r="Q587" s="27"/>
      <c r="R587" s="27"/>
      <c r="S587" s="27"/>
      <c r="T587" s="27"/>
      <c r="U587" s="27"/>
      <c r="V587" s="27"/>
      <c r="W587" s="27"/>
    </row>
    <row r="588" spans="17:23" x14ac:dyDescent="0.25">
      <c r="Q588" s="27"/>
      <c r="R588" s="27"/>
      <c r="S588" s="27"/>
      <c r="T588" s="27"/>
      <c r="U588" s="27"/>
      <c r="V588" s="27"/>
      <c r="W588" s="27"/>
    </row>
    <row r="589" spans="17:23" x14ac:dyDescent="0.25">
      <c r="Q589" s="27"/>
      <c r="R589" s="27"/>
      <c r="S589" s="27"/>
      <c r="T589" s="27"/>
      <c r="U589" s="27"/>
      <c r="V589" s="27"/>
      <c r="W589" s="27"/>
    </row>
    <row r="590" spans="17:23" x14ac:dyDescent="0.25">
      <c r="Q590" s="27"/>
      <c r="R590" s="27"/>
      <c r="S590" s="27"/>
      <c r="T590" s="27"/>
      <c r="U590" s="27"/>
      <c r="V590" s="27"/>
      <c r="W590" s="27"/>
    </row>
    <row r="591" spans="17:23" x14ac:dyDescent="0.25">
      <c r="Q591" s="27"/>
      <c r="R591" s="27"/>
      <c r="S591" s="27"/>
      <c r="T591" s="27"/>
      <c r="U591" s="27"/>
      <c r="V591" s="27"/>
      <c r="W591" s="27"/>
    </row>
    <row r="592" spans="17:23" x14ac:dyDescent="0.25">
      <c r="Q592" s="27"/>
      <c r="R592" s="27"/>
      <c r="S592" s="27"/>
      <c r="T592" s="27"/>
      <c r="U592" s="27"/>
      <c r="V592" s="27"/>
      <c r="W592" s="27"/>
    </row>
    <row r="593" spans="17:23" x14ac:dyDescent="0.25">
      <c r="Q593" s="27"/>
      <c r="R593" s="27"/>
      <c r="S593" s="27"/>
      <c r="T593" s="27"/>
      <c r="U593" s="27"/>
      <c r="V593" s="27"/>
      <c r="W593" s="27"/>
    </row>
    <row r="594" spans="17:23" x14ac:dyDescent="0.25">
      <c r="Q594" s="27"/>
      <c r="R594" s="27"/>
      <c r="S594" s="27"/>
      <c r="T594" s="27"/>
      <c r="U594" s="27"/>
      <c r="V594" s="27"/>
      <c r="W594" s="27"/>
    </row>
    <row r="595" spans="17:23" x14ac:dyDescent="0.25">
      <c r="Q595" s="27"/>
      <c r="R595" s="27"/>
      <c r="S595" s="27"/>
      <c r="T595" s="27"/>
      <c r="U595" s="27"/>
      <c r="V595" s="27"/>
      <c r="W595" s="27"/>
    </row>
    <row r="596" spans="17:23" x14ac:dyDescent="0.25">
      <c r="Q596" s="27"/>
      <c r="R596" s="27"/>
      <c r="S596" s="27"/>
      <c r="T596" s="27"/>
      <c r="U596" s="27"/>
      <c r="V596" s="27"/>
      <c r="W596" s="27"/>
    </row>
    <row r="597" spans="17:23" x14ac:dyDescent="0.25">
      <c r="Q597" s="27"/>
      <c r="R597" s="27"/>
      <c r="S597" s="27"/>
      <c r="T597" s="27"/>
      <c r="U597" s="27"/>
      <c r="V597" s="27"/>
      <c r="W597" s="27"/>
    </row>
    <row r="598" spans="17:23" x14ac:dyDescent="0.25">
      <c r="Q598" s="27"/>
      <c r="R598" s="27"/>
      <c r="S598" s="27"/>
      <c r="T598" s="27"/>
      <c r="U598" s="27"/>
      <c r="V598" s="27"/>
      <c r="W598" s="27"/>
    </row>
    <row r="599" spans="17:23" x14ac:dyDescent="0.25">
      <c r="Q599" s="27"/>
      <c r="R599" s="27"/>
      <c r="S599" s="27"/>
      <c r="T599" s="27"/>
      <c r="U599" s="27"/>
      <c r="V599" s="27"/>
      <c r="W599" s="27"/>
    </row>
    <row r="600" spans="17:23" x14ac:dyDescent="0.25">
      <c r="Q600" s="27"/>
      <c r="R600" s="27"/>
      <c r="S600" s="27"/>
      <c r="T600" s="27"/>
      <c r="U600" s="27"/>
      <c r="V600" s="27"/>
      <c r="W600" s="27"/>
    </row>
    <row r="601" spans="17:23" x14ac:dyDescent="0.25">
      <c r="Q601" s="27"/>
      <c r="R601" s="27"/>
      <c r="S601" s="27"/>
      <c r="T601" s="27"/>
      <c r="U601" s="27"/>
      <c r="V601" s="27"/>
      <c r="W601" s="27"/>
    </row>
    <row r="602" spans="17:23" x14ac:dyDescent="0.25">
      <c r="Q602" s="27"/>
      <c r="R602" s="27"/>
      <c r="S602" s="27"/>
      <c r="T602" s="27"/>
      <c r="U602" s="27"/>
      <c r="V602" s="27"/>
      <c r="W602" s="27"/>
    </row>
    <row r="603" spans="17:23" x14ac:dyDescent="0.25">
      <c r="Q603" s="27"/>
      <c r="R603" s="27"/>
      <c r="S603" s="27"/>
      <c r="T603" s="27"/>
      <c r="U603" s="27"/>
      <c r="V603" s="27"/>
      <c r="W603" s="27"/>
    </row>
    <row r="604" spans="17:23" x14ac:dyDescent="0.25">
      <c r="Q604" s="27"/>
      <c r="R604" s="27"/>
      <c r="S604" s="27"/>
      <c r="T604" s="27"/>
      <c r="U604" s="27"/>
      <c r="V604" s="27"/>
      <c r="W604" s="27"/>
    </row>
    <row r="605" spans="17:23" x14ac:dyDescent="0.25">
      <c r="Q605" s="27"/>
      <c r="R605" s="27"/>
      <c r="S605" s="27"/>
      <c r="T605" s="27"/>
      <c r="U605" s="27"/>
      <c r="V605" s="27"/>
      <c r="W605" s="27"/>
    </row>
    <row r="606" spans="17:23" x14ac:dyDescent="0.25">
      <c r="Q606" s="27"/>
      <c r="R606" s="27"/>
      <c r="S606" s="27"/>
      <c r="T606" s="27"/>
      <c r="U606" s="27"/>
      <c r="V606" s="27"/>
      <c r="W606" s="27"/>
    </row>
    <row r="607" spans="17:23" x14ac:dyDescent="0.25">
      <c r="Q607" s="27"/>
      <c r="R607" s="27"/>
      <c r="S607" s="27"/>
      <c r="T607" s="27"/>
      <c r="U607" s="27"/>
      <c r="V607" s="27"/>
      <c r="W607" s="27"/>
    </row>
    <row r="608" spans="17:23" x14ac:dyDescent="0.25">
      <c r="Q608" s="27"/>
      <c r="R608" s="27"/>
      <c r="S608" s="27"/>
      <c r="T608" s="27"/>
      <c r="U608" s="27"/>
      <c r="V608" s="27"/>
      <c r="W608" s="27"/>
    </row>
    <row r="609" spans="17:23" x14ac:dyDescent="0.25">
      <c r="Q609" s="27"/>
      <c r="R609" s="27"/>
      <c r="S609" s="27"/>
      <c r="T609" s="27"/>
      <c r="U609" s="27"/>
      <c r="V609" s="27"/>
      <c r="W609" s="27"/>
    </row>
    <row r="610" spans="17:23" x14ac:dyDescent="0.25">
      <c r="Q610" s="27"/>
      <c r="R610" s="27"/>
      <c r="S610" s="27"/>
      <c r="T610" s="27"/>
      <c r="U610" s="27"/>
      <c r="V610" s="27"/>
      <c r="W610" s="27"/>
    </row>
    <row r="611" spans="17:23" x14ac:dyDescent="0.25">
      <c r="Q611" s="27"/>
      <c r="R611" s="27"/>
      <c r="S611" s="27"/>
      <c r="T611" s="27"/>
      <c r="U611" s="27"/>
      <c r="V611" s="27"/>
      <c r="W611" s="27"/>
    </row>
    <row r="612" spans="17:23" x14ac:dyDescent="0.25">
      <c r="Q612" s="27"/>
      <c r="R612" s="27"/>
      <c r="S612" s="27"/>
      <c r="T612" s="27"/>
      <c r="U612" s="27"/>
      <c r="V612" s="27"/>
      <c r="W612" s="27"/>
    </row>
    <row r="613" spans="17:23" x14ac:dyDescent="0.25">
      <c r="Q613" s="27"/>
      <c r="R613" s="27"/>
      <c r="S613" s="27"/>
      <c r="T613" s="27"/>
      <c r="U613" s="27"/>
      <c r="V613" s="27"/>
      <c r="W613" s="27"/>
    </row>
    <row r="614" spans="17:23" x14ac:dyDescent="0.25">
      <c r="Q614" s="27"/>
      <c r="R614" s="27"/>
      <c r="S614" s="27"/>
      <c r="T614" s="27"/>
      <c r="U614" s="27"/>
      <c r="V614" s="27"/>
      <c r="W614" s="27"/>
    </row>
    <row r="615" spans="17:23" x14ac:dyDescent="0.25">
      <c r="Q615" s="27"/>
      <c r="R615" s="27"/>
      <c r="S615" s="27"/>
      <c r="T615" s="27"/>
      <c r="U615" s="27"/>
      <c r="V615" s="27"/>
      <c r="W615" s="27"/>
    </row>
    <row r="616" spans="17:23" x14ac:dyDescent="0.25">
      <c r="Q616" s="27"/>
      <c r="R616" s="27"/>
      <c r="S616" s="27"/>
      <c r="T616" s="27"/>
      <c r="U616" s="27"/>
      <c r="V616" s="27"/>
      <c r="W616" s="27"/>
    </row>
    <row r="617" spans="17:23" x14ac:dyDescent="0.25">
      <c r="Q617" s="27"/>
      <c r="R617" s="27"/>
      <c r="S617" s="27"/>
      <c r="T617" s="27"/>
      <c r="U617" s="27"/>
      <c r="V617" s="27"/>
      <c r="W617" s="27"/>
    </row>
    <row r="618" spans="17:23" x14ac:dyDescent="0.25">
      <c r="Q618" s="27"/>
      <c r="R618" s="27"/>
      <c r="S618" s="27"/>
      <c r="T618" s="27"/>
      <c r="U618" s="27"/>
      <c r="V618" s="27"/>
      <c r="W618" s="27"/>
    </row>
    <row r="619" spans="17:23" x14ac:dyDescent="0.25">
      <c r="Q619" s="27"/>
      <c r="R619" s="27"/>
      <c r="S619" s="27"/>
      <c r="T619" s="27"/>
      <c r="U619" s="27"/>
      <c r="V619" s="27"/>
      <c r="W619" s="27"/>
    </row>
    <row r="620" spans="17:23" x14ac:dyDescent="0.25">
      <c r="Q620" s="27"/>
      <c r="R620" s="27"/>
      <c r="S620" s="27"/>
      <c r="T620" s="27"/>
      <c r="U620" s="27"/>
      <c r="V620" s="27"/>
      <c r="W620" s="27"/>
    </row>
    <row r="621" spans="17:23" x14ac:dyDescent="0.25">
      <c r="Q621" s="27"/>
      <c r="R621" s="27"/>
      <c r="S621" s="27"/>
      <c r="T621" s="27"/>
      <c r="U621" s="27"/>
      <c r="V621" s="27"/>
      <c r="W621" s="27"/>
    </row>
    <row r="622" spans="17:23" x14ac:dyDescent="0.25">
      <c r="Q622" s="27"/>
      <c r="R622" s="27"/>
      <c r="S622" s="27"/>
      <c r="T622" s="27"/>
      <c r="U622" s="27"/>
      <c r="V622" s="27"/>
      <c r="W622" s="27"/>
    </row>
    <row r="623" spans="17:23" x14ac:dyDescent="0.25">
      <c r="Q623" s="27"/>
      <c r="R623" s="27"/>
      <c r="S623" s="27"/>
      <c r="T623" s="27"/>
      <c r="U623" s="27"/>
      <c r="V623" s="27"/>
      <c r="W623" s="27"/>
    </row>
    <row r="624" spans="17:23" x14ac:dyDescent="0.25">
      <c r="Q624" s="27"/>
      <c r="R624" s="27"/>
      <c r="S624" s="27"/>
      <c r="T624" s="27"/>
      <c r="U624" s="27"/>
      <c r="V624" s="27"/>
      <c r="W624" s="27"/>
    </row>
    <row r="625" spans="17:23" x14ac:dyDescent="0.25">
      <c r="Q625" s="27"/>
      <c r="R625" s="27"/>
      <c r="S625" s="27"/>
      <c r="T625" s="27"/>
      <c r="U625" s="27"/>
      <c r="V625" s="27"/>
      <c r="W625" s="27"/>
    </row>
    <row r="626" spans="17:23" x14ac:dyDescent="0.25">
      <c r="Q626" s="27"/>
      <c r="R626" s="27"/>
      <c r="S626" s="27"/>
      <c r="T626" s="27"/>
      <c r="U626" s="27"/>
      <c r="V626" s="27"/>
      <c r="W626" s="27"/>
    </row>
    <row r="627" spans="17:23" x14ac:dyDescent="0.25">
      <c r="Q627" s="27"/>
      <c r="R627" s="27"/>
      <c r="S627" s="27"/>
      <c r="T627" s="27"/>
      <c r="U627" s="27"/>
      <c r="V627" s="27"/>
      <c r="W627" s="27"/>
    </row>
    <row r="628" spans="17:23" x14ac:dyDescent="0.25">
      <c r="Q628" s="27"/>
      <c r="R628" s="27"/>
      <c r="S628" s="27"/>
      <c r="T628" s="27"/>
      <c r="U628" s="27"/>
      <c r="V628" s="27"/>
      <c r="W628" s="27"/>
    </row>
    <row r="629" spans="17:23" x14ac:dyDescent="0.25">
      <c r="Q629" s="27"/>
      <c r="R629" s="27"/>
      <c r="S629" s="27"/>
      <c r="T629" s="27"/>
      <c r="U629" s="27"/>
      <c r="V629" s="27"/>
      <c r="W629" s="27"/>
    </row>
    <row r="630" spans="17:23" x14ac:dyDescent="0.25">
      <c r="Q630" s="27"/>
      <c r="R630" s="27"/>
      <c r="S630" s="27"/>
      <c r="T630" s="27"/>
      <c r="U630" s="27"/>
      <c r="V630" s="27"/>
      <c r="W630" s="27"/>
    </row>
    <row r="631" spans="17:23" x14ac:dyDescent="0.25">
      <c r="Q631" s="27"/>
      <c r="R631" s="27"/>
      <c r="S631" s="27"/>
      <c r="T631" s="27"/>
      <c r="U631" s="27"/>
      <c r="V631" s="27"/>
      <c r="W631" s="27"/>
    </row>
    <row r="632" spans="17:23" x14ac:dyDescent="0.25">
      <c r="Q632" s="27"/>
      <c r="R632" s="27"/>
      <c r="S632" s="27"/>
      <c r="T632" s="27"/>
      <c r="U632" s="27"/>
      <c r="V632" s="27"/>
      <c r="W632" s="27"/>
    </row>
    <row r="633" spans="17:23" x14ac:dyDescent="0.25">
      <c r="Q633" s="27"/>
      <c r="R633" s="27"/>
      <c r="S633" s="27"/>
      <c r="T633" s="27"/>
      <c r="U633" s="27"/>
      <c r="V633" s="27"/>
      <c r="W633" s="27"/>
    </row>
    <row r="634" spans="17:23" x14ac:dyDescent="0.25">
      <c r="Q634" s="27"/>
      <c r="R634" s="27"/>
      <c r="S634" s="27"/>
      <c r="T634" s="27"/>
      <c r="U634" s="27"/>
      <c r="V634" s="27"/>
      <c r="W634" s="27"/>
    </row>
    <row r="635" spans="17:23" x14ac:dyDescent="0.25">
      <c r="Q635" s="27"/>
      <c r="R635" s="27"/>
      <c r="S635" s="27"/>
      <c r="T635" s="27"/>
      <c r="U635" s="27"/>
      <c r="V635" s="27"/>
      <c r="W635" s="27"/>
    </row>
    <row r="636" spans="17:23" x14ac:dyDescent="0.25">
      <c r="Q636" s="27"/>
      <c r="R636" s="27"/>
      <c r="S636" s="27"/>
      <c r="T636" s="27"/>
      <c r="U636" s="27"/>
      <c r="V636" s="27"/>
      <c r="W636" s="27"/>
    </row>
    <row r="637" spans="17:23" x14ac:dyDescent="0.25">
      <c r="Q637" s="27"/>
      <c r="R637" s="27"/>
      <c r="S637" s="27"/>
      <c r="T637" s="27"/>
      <c r="U637" s="27"/>
      <c r="V637" s="27"/>
      <c r="W637" s="27"/>
    </row>
    <row r="638" spans="17:23" x14ac:dyDescent="0.25">
      <c r="Q638" s="27"/>
      <c r="R638" s="27"/>
      <c r="S638" s="27"/>
      <c r="T638" s="27"/>
      <c r="U638" s="27"/>
      <c r="V638" s="27"/>
      <c r="W638" s="27"/>
    </row>
    <row r="639" spans="17:23" x14ac:dyDescent="0.25">
      <c r="Q639" s="27"/>
      <c r="R639" s="27"/>
      <c r="S639" s="27"/>
      <c r="T639" s="27"/>
      <c r="U639" s="27"/>
      <c r="V639" s="27"/>
      <c r="W639" s="27"/>
    </row>
    <row r="640" spans="17:23" x14ac:dyDescent="0.25">
      <c r="Q640" s="27"/>
      <c r="R640" s="27"/>
      <c r="S640" s="27"/>
      <c r="T640" s="27"/>
      <c r="U640" s="27"/>
      <c r="V640" s="27"/>
      <c r="W640" s="27"/>
    </row>
    <row r="641" spans="17:23" x14ac:dyDescent="0.25">
      <c r="Q641" s="27"/>
      <c r="R641" s="27"/>
      <c r="S641" s="27"/>
      <c r="T641" s="27"/>
      <c r="U641" s="27"/>
      <c r="V641" s="27"/>
      <c r="W641" s="27"/>
    </row>
    <row r="642" spans="17:23" x14ac:dyDescent="0.25">
      <c r="Q642" s="27"/>
      <c r="R642" s="27"/>
      <c r="S642" s="27"/>
      <c r="T642" s="27"/>
      <c r="U642" s="27"/>
      <c r="V642" s="27"/>
      <c r="W642" s="27"/>
    </row>
    <row r="643" spans="17:23" x14ac:dyDescent="0.25">
      <c r="Q643" s="27"/>
      <c r="R643" s="27"/>
      <c r="S643" s="27"/>
      <c r="T643" s="27"/>
      <c r="U643" s="27"/>
      <c r="V643" s="27"/>
      <c r="W643" s="27"/>
    </row>
    <row r="644" spans="17:23" x14ac:dyDescent="0.25">
      <c r="Q644" s="27"/>
      <c r="R644" s="27"/>
      <c r="S644" s="27"/>
      <c r="T644" s="27"/>
      <c r="U644" s="27"/>
      <c r="V644" s="27"/>
      <c r="W644" s="27"/>
    </row>
    <row r="645" spans="17:23" x14ac:dyDescent="0.25">
      <c r="Q645" s="27"/>
      <c r="R645" s="27"/>
      <c r="S645" s="27"/>
      <c r="T645" s="27"/>
      <c r="U645" s="27"/>
      <c r="V645" s="27"/>
      <c r="W645" s="27"/>
    </row>
    <row r="646" spans="17:23" x14ac:dyDescent="0.25">
      <c r="Q646" s="27"/>
      <c r="R646" s="27"/>
      <c r="S646" s="27"/>
      <c r="T646" s="27"/>
      <c r="U646" s="27"/>
      <c r="V646" s="27"/>
      <c r="W646" s="27"/>
    </row>
    <row r="647" spans="17:23" x14ac:dyDescent="0.25">
      <c r="Q647" s="27"/>
      <c r="R647" s="27"/>
      <c r="S647" s="27"/>
      <c r="T647" s="27"/>
      <c r="U647" s="27"/>
      <c r="V647" s="27"/>
      <c r="W647" s="27"/>
    </row>
    <row r="648" spans="17:23" x14ac:dyDescent="0.25">
      <c r="Q648" s="27"/>
      <c r="R648" s="27"/>
      <c r="S648" s="27"/>
      <c r="T648" s="27"/>
      <c r="U648" s="27"/>
      <c r="V648" s="27"/>
      <c r="W648" s="27"/>
    </row>
    <row r="649" spans="17:23" x14ac:dyDescent="0.25">
      <c r="Q649" s="27"/>
      <c r="R649" s="27"/>
      <c r="S649" s="27"/>
      <c r="T649" s="27"/>
      <c r="U649" s="27"/>
      <c r="V649" s="27"/>
      <c r="W649" s="27"/>
    </row>
    <row r="650" spans="17:23" x14ac:dyDescent="0.25">
      <c r="Q650" s="27"/>
      <c r="R650" s="27"/>
      <c r="S650" s="27"/>
      <c r="T650" s="27"/>
      <c r="U650" s="27"/>
      <c r="V650" s="27"/>
      <c r="W650" s="27"/>
    </row>
    <row r="651" spans="17:23" x14ac:dyDescent="0.25">
      <c r="Q651" s="27"/>
      <c r="R651" s="27"/>
      <c r="S651" s="27"/>
      <c r="T651" s="27"/>
      <c r="U651" s="27"/>
      <c r="V651" s="27"/>
      <c r="W651" s="27"/>
    </row>
    <row r="652" spans="17:23" x14ac:dyDescent="0.25">
      <c r="Q652" s="27"/>
      <c r="R652" s="27"/>
      <c r="S652" s="27"/>
      <c r="T652" s="27"/>
      <c r="U652" s="27"/>
      <c r="V652" s="27"/>
      <c r="W652" s="27"/>
    </row>
    <row r="653" spans="17:23" x14ac:dyDescent="0.25">
      <c r="Q653" s="27"/>
      <c r="R653" s="27"/>
      <c r="S653" s="27"/>
      <c r="T653" s="27"/>
      <c r="U653" s="27"/>
      <c r="V653" s="27"/>
      <c r="W653" s="27"/>
    </row>
    <row r="654" spans="17:23" x14ac:dyDescent="0.25">
      <c r="Q654" s="27"/>
      <c r="R654" s="27"/>
      <c r="S654" s="27"/>
      <c r="T654" s="27"/>
      <c r="U654" s="27"/>
      <c r="V654" s="27"/>
      <c r="W654" s="27"/>
    </row>
    <row r="655" spans="17:23" x14ac:dyDescent="0.25">
      <c r="Q655" s="27"/>
      <c r="R655" s="27"/>
      <c r="S655" s="27"/>
      <c r="T655" s="27"/>
      <c r="U655" s="27"/>
      <c r="V655" s="27"/>
      <c r="W655" s="27"/>
    </row>
    <row r="656" spans="17:23" x14ac:dyDescent="0.25">
      <c r="Q656" s="27"/>
      <c r="R656" s="27"/>
      <c r="S656" s="27"/>
      <c r="T656" s="27"/>
      <c r="U656" s="27"/>
      <c r="V656" s="27"/>
      <c r="W656" s="27"/>
    </row>
    <row r="657" spans="17:23" x14ac:dyDescent="0.25">
      <c r="Q657" s="27"/>
      <c r="R657" s="27"/>
      <c r="S657" s="27"/>
      <c r="T657" s="27"/>
      <c r="U657" s="27"/>
      <c r="V657" s="27"/>
      <c r="W657" s="27"/>
    </row>
    <row r="658" spans="17:23" x14ac:dyDescent="0.25">
      <c r="Q658" s="27"/>
      <c r="R658" s="27"/>
      <c r="S658" s="27"/>
      <c r="T658" s="27"/>
      <c r="U658" s="27"/>
      <c r="V658" s="27"/>
      <c r="W658" s="27"/>
    </row>
    <row r="659" spans="17:23" x14ac:dyDescent="0.25">
      <c r="Q659" s="27"/>
      <c r="R659" s="27"/>
      <c r="S659" s="27"/>
      <c r="T659" s="27"/>
      <c r="U659" s="27"/>
      <c r="V659" s="27"/>
      <c r="W659" s="27"/>
    </row>
    <row r="660" spans="17:23" x14ac:dyDescent="0.25">
      <c r="Q660" s="27"/>
      <c r="R660" s="27"/>
      <c r="S660" s="27"/>
      <c r="T660" s="27"/>
      <c r="U660" s="27"/>
      <c r="V660" s="27"/>
      <c r="W660" s="27"/>
    </row>
    <row r="661" spans="17:23" x14ac:dyDescent="0.25">
      <c r="Q661" s="27"/>
      <c r="R661" s="27"/>
      <c r="S661" s="27"/>
      <c r="T661" s="27"/>
      <c r="U661" s="27"/>
      <c r="V661" s="27"/>
      <c r="W661" s="27"/>
    </row>
    <row r="662" spans="17:23" x14ac:dyDescent="0.25">
      <c r="Q662" s="27"/>
      <c r="R662" s="27"/>
      <c r="S662" s="27"/>
      <c r="T662" s="27"/>
      <c r="U662" s="27"/>
      <c r="V662" s="27"/>
      <c r="W662" s="27"/>
    </row>
    <row r="663" spans="17:23" x14ac:dyDescent="0.25">
      <c r="Q663" s="27"/>
      <c r="R663" s="27"/>
      <c r="S663" s="27"/>
      <c r="T663" s="27"/>
      <c r="U663" s="27"/>
      <c r="V663" s="27"/>
      <c r="W663" s="27"/>
    </row>
    <row r="664" spans="17:23" x14ac:dyDescent="0.25">
      <c r="Q664" s="27"/>
      <c r="R664" s="27"/>
      <c r="S664" s="27"/>
      <c r="T664" s="27"/>
      <c r="U664" s="27"/>
      <c r="V664" s="27"/>
      <c r="W664" s="27"/>
    </row>
    <row r="665" spans="17:23" x14ac:dyDescent="0.25">
      <c r="Q665" s="27"/>
      <c r="R665" s="27"/>
      <c r="S665" s="27"/>
      <c r="T665" s="27"/>
      <c r="U665" s="27"/>
      <c r="V665" s="27"/>
      <c r="W665" s="27"/>
    </row>
    <row r="666" spans="17:23" x14ac:dyDescent="0.25">
      <c r="Q666" s="27"/>
      <c r="R666" s="27"/>
      <c r="S666" s="27"/>
      <c r="T666" s="27"/>
      <c r="U666" s="27"/>
      <c r="V666" s="27"/>
      <c r="W666" s="27"/>
    </row>
    <row r="667" spans="17:23" x14ac:dyDescent="0.25">
      <c r="Q667" s="27"/>
      <c r="R667" s="27"/>
      <c r="S667" s="27"/>
      <c r="T667" s="27"/>
      <c r="U667" s="27"/>
      <c r="V667" s="27"/>
      <c r="W667" s="27"/>
    </row>
    <row r="668" spans="17:23" x14ac:dyDescent="0.25">
      <c r="Q668" s="27"/>
      <c r="R668" s="27"/>
      <c r="S668" s="27"/>
      <c r="T668" s="27"/>
      <c r="U668" s="27"/>
      <c r="V668" s="27"/>
      <c r="W668" s="27"/>
    </row>
    <row r="669" spans="17:23" x14ac:dyDescent="0.25">
      <c r="Q669" s="27"/>
      <c r="R669" s="27"/>
      <c r="S669" s="27"/>
      <c r="T669" s="27"/>
      <c r="U669" s="27"/>
      <c r="V669" s="27"/>
      <c r="W669" s="27"/>
    </row>
    <row r="670" spans="17:23" x14ac:dyDescent="0.25">
      <c r="Q670" s="27"/>
      <c r="R670" s="27"/>
      <c r="S670" s="27"/>
      <c r="T670" s="27"/>
      <c r="U670" s="27"/>
      <c r="V670" s="27"/>
      <c r="W670" s="27"/>
    </row>
    <row r="671" spans="17:23" x14ac:dyDescent="0.25">
      <c r="Q671" s="27"/>
      <c r="R671" s="27"/>
      <c r="S671" s="27"/>
      <c r="T671" s="27"/>
      <c r="U671" s="27"/>
      <c r="V671" s="27"/>
      <c r="W671" s="27"/>
    </row>
    <row r="672" spans="17:23" x14ac:dyDescent="0.25">
      <c r="Q672" s="27"/>
      <c r="R672" s="27"/>
      <c r="S672" s="27"/>
      <c r="T672" s="27"/>
      <c r="U672" s="27"/>
      <c r="V672" s="27"/>
      <c r="W672" s="27"/>
    </row>
    <row r="673" spans="17:23" x14ac:dyDescent="0.25">
      <c r="Q673" s="27"/>
      <c r="R673" s="27"/>
      <c r="S673" s="27"/>
      <c r="T673" s="27"/>
      <c r="U673" s="27"/>
      <c r="V673" s="27"/>
      <c r="W673" s="27"/>
    </row>
    <row r="674" spans="17:23" x14ac:dyDescent="0.25">
      <c r="Q674" s="27"/>
      <c r="R674" s="27"/>
      <c r="S674" s="27"/>
      <c r="T674" s="27"/>
      <c r="U674" s="27"/>
      <c r="V674" s="27"/>
      <c r="W674" s="27"/>
    </row>
    <row r="675" spans="17:23" x14ac:dyDescent="0.25">
      <c r="Q675" s="27"/>
      <c r="R675" s="27"/>
      <c r="S675" s="27"/>
      <c r="T675" s="27"/>
      <c r="U675" s="27"/>
      <c r="V675" s="27"/>
      <c r="W675" s="27"/>
    </row>
    <row r="676" spans="17:23" x14ac:dyDescent="0.25">
      <c r="Q676" s="27"/>
      <c r="R676" s="27"/>
      <c r="S676" s="27"/>
      <c r="T676" s="27"/>
      <c r="U676" s="27"/>
      <c r="V676" s="27"/>
      <c r="W676" s="27"/>
    </row>
    <row r="677" spans="17:23" x14ac:dyDescent="0.25">
      <c r="Q677" s="27"/>
      <c r="R677" s="27"/>
      <c r="S677" s="27"/>
      <c r="T677" s="27"/>
      <c r="U677" s="27"/>
      <c r="V677" s="27"/>
      <c r="W677" s="27"/>
    </row>
    <row r="678" spans="17:23" x14ac:dyDescent="0.25">
      <c r="Q678" s="27"/>
      <c r="R678" s="27"/>
      <c r="S678" s="27"/>
      <c r="T678" s="27"/>
      <c r="U678" s="27"/>
      <c r="V678" s="27"/>
      <c r="W678" s="27"/>
    </row>
    <row r="679" spans="17:23" x14ac:dyDescent="0.25">
      <c r="Q679" s="27"/>
      <c r="R679" s="27"/>
      <c r="S679" s="27"/>
      <c r="T679" s="27"/>
      <c r="U679" s="27"/>
      <c r="V679" s="27"/>
      <c r="W679" s="27"/>
    </row>
    <row r="680" spans="17:23" x14ac:dyDescent="0.25">
      <c r="Q680" s="27"/>
      <c r="R680" s="27"/>
      <c r="S680" s="27"/>
      <c r="T680" s="27"/>
      <c r="U680" s="27"/>
      <c r="V680" s="27"/>
      <c r="W680" s="27"/>
    </row>
    <row r="681" spans="17:23" x14ac:dyDescent="0.25">
      <c r="Q681" s="27"/>
      <c r="R681" s="27"/>
      <c r="S681" s="27"/>
      <c r="T681" s="27"/>
      <c r="U681" s="27"/>
      <c r="V681" s="27"/>
      <c r="W681" s="27"/>
    </row>
    <row r="682" spans="17:23" x14ac:dyDescent="0.25">
      <c r="Q682" s="27"/>
      <c r="R682" s="27"/>
      <c r="S682" s="27"/>
      <c r="T682" s="27"/>
      <c r="U682" s="27"/>
      <c r="V682" s="27"/>
      <c r="W682" s="27"/>
    </row>
    <row r="683" spans="17:23" x14ac:dyDescent="0.25">
      <c r="Q683" s="27"/>
      <c r="R683" s="27"/>
      <c r="S683" s="27"/>
      <c r="T683" s="27"/>
      <c r="U683" s="27"/>
      <c r="V683" s="27"/>
      <c r="W683" s="27"/>
    </row>
    <row r="684" spans="17:23" x14ac:dyDescent="0.25">
      <c r="Q684" s="27"/>
      <c r="R684" s="27"/>
      <c r="S684" s="27"/>
      <c r="T684" s="27"/>
      <c r="U684" s="27"/>
      <c r="V684" s="27"/>
      <c r="W684" s="27"/>
    </row>
    <row r="685" spans="17:23" x14ac:dyDescent="0.25">
      <c r="Q685" s="27"/>
      <c r="R685" s="27"/>
      <c r="S685" s="27"/>
      <c r="T685" s="27"/>
      <c r="U685" s="27"/>
      <c r="V685" s="27"/>
      <c r="W685" s="27"/>
    </row>
    <row r="686" spans="17:23" x14ac:dyDescent="0.25">
      <c r="Q686" s="27"/>
      <c r="R686" s="27"/>
      <c r="S686" s="27"/>
      <c r="T686" s="27"/>
      <c r="U686" s="27"/>
      <c r="V686" s="27"/>
      <c r="W686" s="27"/>
    </row>
    <row r="687" spans="17:23" x14ac:dyDescent="0.25">
      <c r="Q687" s="27"/>
      <c r="R687" s="27"/>
      <c r="S687" s="27"/>
      <c r="T687" s="27"/>
      <c r="U687" s="27"/>
      <c r="V687" s="27"/>
      <c r="W687" s="27"/>
    </row>
    <row r="688" spans="17:23" x14ac:dyDescent="0.25">
      <c r="Q688" s="27"/>
      <c r="R688" s="27"/>
      <c r="S688" s="27"/>
      <c r="T688" s="27"/>
      <c r="U688" s="27"/>
      <c r="V688" s="27"/>
      <c r="W688" s="27"/>
    </row>
    <row r="689" spans="17:23" x14ac:dyDescent="0.25">
      <c r="Q689" s="27"/>
      <c r="R689" s="27"/>
      <c r="S689" s="27"/>
      <c r="T689" s="27"/>
      <c r="U689" s="27"/>
      <c r="V689" s="27"/>
      <c r="W689" s="27"/>
    </row>
    <row r="690" spans="17:23" x14ac:dyDescent="0.25">
      <c r="Q690" s="27"/>
      <c r="R690" s="27"/>
      <c r="S690" s="27"/>
      <c r="T690" s="27"/>
      <c r="U690" s="27"/>
      <c r="V690" s="27"/>
      <c r="W690" s="27"/>
    </row>
    <row r="691" spans="17:23" x14ac:dyDescent="0.25">
      <c r="Q691" s="27"/>
      <c r="R691" s="27"/>
      <c r="S691" s="27"/>
      <c r="T691" s="27"/>
      <c r="U691" s="27"/>
      <c r="V691" s="27"/>
      <c r="W691" s="27"/>
    </row>
    <row r="692" spans="17:23" x14ac:dyDescent="0.25">
      <c r="Q692" s="27"/>
      <c r="R692" s="27"/>
      <c r="S692" s="27"/>
      <c r="T692" s="27"/>
      <c r="U692" s="27"/>
      <c r="V692" s="27"/>
      <c r="W692" s="27"/>
    </row>
    <row r="693" spans="17:23" x14ac:dyDescent="0.25">
      <c r="Q693" s="27"/>
      <c r="R693" s="27"/>
      <c r="S693" s="27"/>
      <c r="T693" s="27"/>
      <c r="U693" s="27"/>
      <c r="V693" s="27"/>
      <c r="W693" s="27"/>
    </row>
    <row r="694" spans="17:23" x14ac:dyDescent="0.25">
      <c r="Q694" s="27"/>
      <c r="R694" s="27"/>
      <c r="S694" s="27"/>
      <c r="T694" s="27"/>
      <c r="U694" s="27"/>
      <c r="V694" s="27"/>
      <c r="W694" s="27"/>
    </row>
    <row r="695" spans="17:23" x14ac:dyDescent="0.25">
      <c r="Q695" s="27"/>
      <c r="R695" s="27"/>
      <c r="S695" s="27"/>
      <c r="T695" s="27"/>
      <c r="U695" s="27"/>
      <c r="V695" s="27"/>
      <c r="W695" s="27"/>
    </row>
    <row r="696" spans="17:23" x14ac:dyDescent="0.25">
      <c r="Q696" s="27"/>
      <c r="R696" s="27"/>
      <c r="S696" s="27"/>
      <c r="T696" s="27"/>
      <c r="U696" s="27"/>
      <c r="V696" s="27"/>
      <c r="W696" s="27"/>
    </row>
    <row r="697" spans="17:23" x14ac:dyDescent="0.25">
      <c r="Q697" s="27"/>
      <c r="R697" s="27"/>
      <c r="S697" s="27"/>
      <c r="T697" s="27"/>
      <c r="U697" s="27"/>
      <c r="V697" s="27"/>
      <c r="W697" s="27"/>
    </row>
    <row r="698" spans="17:23" x14ac:dyDescent="0.25">
      <c r="Q698" s="27"/>
      <c r="R698" s="27"/>
      <c r="S698" s="27"/>
      <c r="T698" s="27"/>
      <c r="U698" s="27"/>
      <c r="V698" s="27"/>
      <c r="W698" s="27"/>
    </row>
    <row r="699" spans="17:23" x14ac:dyDescent="0.25">
      <c r="Q699" s="27"/>
      <c r="R699" s="27"/>
      <c r="S699" s="27"/>
      <c r="T699" s="27"/>
      <c r="U699" s="27"/>
      <c r="V699" s="27"/>
      <c r="W699" s="27"/>
    </row>
    <row r="700" spans="17:23" x14ac:dyDescent="0.25">
      <c r="Q700" s="27"/>
      <c r="R700" s="27"/>
      <c r="S700" s="27"/>
      <c r="T700" s="27"/>
      <c r="U700" s="27"/>
      <c r="V700" s="27"/>
      <c r="W700" s="27"/>
    </row>
    <row r="701" spans="17:23" x14ac:dyDescent="0.25">
      <c r="Q701" s="27"/>
      <c r="R701" s="27"/>
      <c r="S701" s="27"/>
      <c r="T701" s="27"/>
      <c r="U701" s="27"/>
      <c r="V701" s="27"/>
      <c r="W701" s="27"/>
    </row>
    <row r="702" spans="17:23" x14ac:dyDescent="0.25">
      <c r="Q702" s="27"/>
      <c r="R702" s="27"/>
      <c r="S702" s="27"/>
      <c r="T702" s="27"/>
      <c r="U702" s="27"/>
      <c r="V702" s="27"/>
      <c r="W702" s="27"/>
    </row>
    <row r="703" spans="17:23" x14ac:dyDescent="0.25">
      <c r="Q703" s="27"/>
      <c r="R703" s="27"/>
      <c r="S703" s="27"/>
      <c r="T703" s="27"/>
      <c r="U703" s="27"/>
      <c r="V703" s="27"/>
      <c r="W703" s="27"/>
    </row>
    <row r="704" spans="17:23" x14ac:dyDescent="0.25">
      <c r="Q704" s="27"/>
      <c r="R704" s="27"/>
      <c r="S704" s="27"/>
      <c r="T704" s="27"/>
      <c r="U704" s="27"/>
      <c r="V704" s="27"/>
      <c r="W704" s="27"/>
    </row>
    <row r="705" spans="17:23" x14ac:dyDescent="0.25">
      <c r="Q705" s="27"/>
      <c r="R705" s="27"/>
      <c r="S705" s="27"/>
      <c r="T705" s="27"/>
      <c r="U705" s="27"/>
      <c r="V705" s="27"/>
      <c r="W705" s="27"/>
    </row>
    <row r="706" spans="17:23" x14ac:dyDescent="0.25">
      <c r="Q706" s="27"/>
      <c r="R706" s="27"/>
      <c r="S706" s="27"/>
      <c r="T706" s="27"/>
      <c r="U706" s="27"/>
      <c r="V706" s="27"/>
      <c r="W706" s="27"/>
    </row>
    <row r="707" spans="17:23" x14ac:dyDescent="0.25">
      <c r="Q707" s="27"/>
      <c r="R707" s="27"/>
      <c r="S707" s="27"/>
      <c r="T707" s="27"/>
      <c r="U707" s="27"/>
      <c r="V707" s="27"/>
      <c r="W707" s="27"/>
    </row>
    <row r="708" spans="17:23" x14ac:dyDescent="0.25">
      <c r="Q708" s="27"/>
      <c r="R708" s="27"/>
      <c r="S708" s="27"/>
      <c r="T708" s="27"/>
      <c r="U708" s="27"/>
      <c r="V708" s="27"/>
      <c r="W708" s="27"/>
    </row>
    <row r="709" spans="17:23" x14ac:dyDescent="0.25">
      <c r="Q709" s="27"/>
      <c r="R709" s="27"/>
      <c r="S709" s="27"/>
      <c r="T709" s="27"/>
      <c r="U709" s="27"/>
      <c r="V709" s="27"/>
      <c r="W709" s="27"/>
    </row>
    <row r="710" spans="17:23" x14ac:dyDescent="0.25">
      <c r="Q710" s="27"/>
      <c r="R710" s="27"/>
      <c r="S710" s="27"/>
      <c r="T710" s="27"/>
      <c r="U710" s="27"/>
      <c r="V710" s="27"/>
      <c r="W710" s="27"/>
    </row>
    <row r="711" spans="17:23" x14ac:dyDescent="0.25">
      <c r="Q711" s="27"/>
      <c r="R711" s="27"/>
      <c r="S711" s="27"/>
      <c r="T711" s="27"/>
      <c r="U711" s="27"/>
      <c r="V711" s="27"/>
      <c r="W711" s="27"/>
    </row>
    <row r="712" spans="17:23" x14ac:dyDescent="0.25">
      <c r="Q712" s="27"/>
      <c r="R712" s="27"/>
      <c r="S712" s="27"/>
      <c r="T712" s="27"/>
      <c r="U712" s="27"/>
      <c r="V712" s="27"/>
      <c r="W712" s="27"/>
    </row>
    <row r="713" spans="17:23" x14ac:dyDescent="0.25">
      <c r="Q713" s="27"/>
      <c r="R713" s="27"/>
      <c r="S713" s="27"/>
      <c r="T713" s="27"/>
      <c r="U713" s="27"/>
      <c r="V713" s="27"/>
      <c r="W713" s="27"/>
    </row>
    <row r="714" spans="17:23" x14ac:dyDescent="0.25">
      <c r="Q714" s="27"/>
      <c r="R714" s="27"/>
      <c r="S714" s="27"/>
      <c r="T714" s="27"/>
      <c r="U714" s="27"/>
      <c r="V714" s="27"/>
      <c r="W714" s="27"/>
    </row>
    <row r="715" spans="17:23" x14ac:dyDescent="0.25">
      <c r="Q715" s="27"/>
      <c r="R715" s="27"/>
      <c r="S715" s="27"/>
      <c r="T715" s="27"/>
      <c r="U715" s="27"/>
      <c r="V715" s="27"/>
      <c r="W715" s="27"/>
    </row>
    <row r="716" spans="17:23" x14ac:dyDescent="0.25">
      <c r="Q716" s="27"/>
      <c r="R716" s="27"/>
      <c r="S716" s="27"/>
      <c r="T716" s="27"/>
      <c r="U716" s="27"/>
      <c r="V716" s="27"/>
      <c r="W716" s="27"/>
    </row>
    <row r="717" spans="17:23" x14ac:dyDescent="0.25">
      <c r="Q717" s="27"/>
      <c r="R717" s="27"/>
      <c r="S717" s="27"/>
      <c r="T717" s="27"/>
      <c r="U717" s="27"/>
      <c r="V717" s="27"/>
      <c r="W717" s="27"/>
    </row>
    <row r="718" spans="17:23" x14ac:dyDescent="0.25">
      <c r="Q718" s="27"/>
      <c r="R718" s="27"/>
      <c r="S718" s="27"/>
      <c r="T718" s="27"/>
      <c r="U718" s="27"/>
      <c r="V718" s="27"/>
      <c r="W718" s="27"/>
    </row>
    <row r="719" spans="17:23" x14ac:dyDescent="0.25">
      <c r="Q719" s="27"/>
      <c r="R719" s="27"/>
      <c r="S719" s="27"/>
      <c r="T719" s="27"/>
      <c r="U719" s="27"/>
      <c r="V719" s="27"/>
      <c r="W719" s="27"/>
    </row>
    <row r="720" spans="17:23" x14ac:dyDescent="0.25">
      <c r="Q720" s="27"/>
      <c r="R720" s="27"/>
      <c r="S720" s="27"/>
      <c r="T720" s="27"/>
      <c r="U720" s="27"/>
      <c r="V720" s="27"/>
      <c r="W720" s="27"/>
    </row>
    <row r="721" spans="17:23" x14ac:dyDescent="0.25">
      <c r="Q721" s="27"/>
      <c r="R721" s="27"/>
      <c r="S721" s="27"/>
      <c r="T721" s="27"/>
      <c r="U721" s="27"/>
      <c r="V721" s="27"/>
      <c r="W721" s="27"/>
    </row>
    <row r="722" spans="17:23" x14ac:dyDescent="0.25">
      <c r="Q722" s="27"/>
      <c r="R722" s="27"/>
      <c r="S722" s="27"/>
      <c r="T722" s="27"/>
      <c r="U722" s="27"/>
      <c r="V722" s="27"/>
      <c r="W722" s="27"/>
    </row>
    <row r="723" spans="17:23" x14ac:dyDescent="0.25">
      <c r="Q723" s="27"/>
      <c r="R723" s="27"/>
      <c r="S723" s="27"/>
      <c r="T723" s="27"/>
      <c r="U723" s="27"/>
      <c r="V723" s="27"/>
      <c r="W723" s="27"/>
    </row>
    <row r="724" spans="17:23" x14ac:dyDescent="0.25">
      <c r="Q724" s="27"/>
      <c r="R724" s="27"/>
      <c r="S724" s="27"/>
      <c r="T724" s="27"/>
      <c r="U724" s="27"/>
      <c r="V724" s="27"/>
      <c r="W724" s="27"/>
    </row>
    <row r="725" spans="17:23" x14ac:dyDescent="0.25">
      <c r="Q725" s="27"/>
      <c r="R725" s="27"/>
      <c r="S725" s="27"/>
      <c r="T725" s="27"/>
      <c r="U725" s="27"/>
      <c r="V725" s="27"/>
      <c r="W725" s="27"/>
    </row>
    <row r="726" spans="17:23" x14ac:dyDescent="0.25">
      <c r="Q726" s="27"/>
      <c r="R726" s="27"/>
      <c r="S726" s="27"/>
      <c r="T726" s="27"/>
      <c r="U726" s="27"/>
      <c r="V726" s="27"/>
      <c r="W726" s="27"/>
    </row>
    <row r="727" spans="17:23" x14ac:dyDescent="0.25">
      <c r="Q727" s="27"/>
      <c r="R727" s="27"/>
      <c r="S727" s="27"/>
      <c r="T727" s="27"/>
      <c r="U727" s="27"/>
      <c r="V727" s="27"/>
      <c r="W727" s="27"/>
    </row>
    <row r="728" spans="17:23" x14ac:dyDescent="0.25">
      <c r="Q728" s="27"/>
      <c r="R728" s="27"/>
      <c r="S728" s="27"/>
      <c r="T728" s="27"/>
      <c r="U728" s="27"/>
      <c r="V728" s="27"/>
      <c r="W728" s="27"/>
    </row>
    <row r="729" spans="17:23" x14ac:dyDescent="0.25">
      <c r="Q729" s="27"/>
      <c r="R729" s="27"/>
      <c r="S729" s="27"/>
      <c r="T729" s="27"/>
      <c r="U729" s="27"/>
      <c r="V729" s="27"/>
      <c r="W729" s="27"/>
    </row>
    <row r="730" spans="17:23" x14ac:dyDescent="0.25">
      <c r="Q730" s="27"/>
      <c r="R730" s="27"/>
      <c r="S730" s="27"/>
      <c r="T730" s="27"/>
      <c r="U730" s="27"/>
      <c r="V730" s="27"/>
      <c r="W730" s="27"/>
    </row>
    <row r="731" spans="17:23" x14ac:dyDescent="0.25">
      <c r="Q731" s="27"/>
      <c r="R731" s="27"/>
      <c r="S731" s="27"/>
      <c r="T731" s="27"/>
      <c r="U731" s="27"/>
      <c r="V731" s="27"/>
      <c r="W731" s="27"/>
    </row>
    <row r="732" spans="17:23" x14ac:dyDescent="0.25">
      <c r="Q732" s="27"/>
      <c r="R732" s="27"/>
      <c r="S732" s="27"/>
      <c r="T732" s="27"/>
      <c r="U732" s="27"/>
      <c r="V732" s="27"/>
      <c r="W732" s="27"/>
    </row>
    <row r="733" spans="17:23" x14ac:dyDescent="0.25">
      <c r="Q733" s="27"/>
      <c r="R733" s="27"/>
      <c r="S733" s="27"/>
      <c r="T733" s="27"/>
      <c r="U733" s="27"/>
      <c r="V733" s="27"/>
      <c r="W733" s="27"/>
    </row>
    <row r="734" spans="17:23" x14ac:dyDescent="0.25">
      <c r="Q734" s="27"/>
      <c r="R734" s="27"/>
      <c r="S734" s="27"/>
      <c r="T734" s="27"/>
      <c r="U734" s="27"/>
      <c r="V734" s="27"/>
      <c r="W734" s="27"/>
    </row>
    <row r="735" spans="17:23" x14ac:dyDescent="0.25">
      <c r="Q735" s="27"/>
      <c r="R735" s="27"/>
      <c r="S735" s="27"/>
      <c r="T735" s="27"/>
      <c r="U735" s="27"/>
      <c r="V735" s="27"/>
      <c r="W735" s="27"/>
    </row>
    <row r="736" spans="17:23" x14ac:dyDescent="0.25">
      <c r="Q736" s="27"/>
      <c r="R736" s="27"/>
      <c r="S736" s="27"/>
      <c r="T736" s="27"/>
      <c r="U736" s="27"/>
      <c r="V736" s="27"/>
      <c r="W736" s="27"/>
    </row>
    <row r="737" spans="17:23" x14ac:dyDescent="0.25">
      <c r="Q737" s="27"/>
      <c r="R737" s="27"/>
      <c r="S737" s="27"/>
      <c r="T737" s="27"/>
      <c r="U737" s="27"/>
      <c r="V737" s="27"/>
      <c r="W737" s="27"/>
    </row>
    <row r="738" spans="17:23" x14ac:dyDescent="0.25">
      <c r="Q738" s="27"/>
      <c r="R738" s="27"/>
      <c r="S738" s="27"/>
      <c r="T738" s="27"/>
      <c r="U738" s="27"/>
      <c r="V738" s="27"/>
      <c r="W738" s="27"/>
    </row>
    <row r="739" spans="17:23" x14ac:dyDescent="0.25">
      <c r="Q739" s="27"/>
      <c r="R739" s="27"/>
      <c r="S739" s="27"/>
      <c r="T739" s="27"/>
      <c r="U739" s="27"/>
      <c r="V739" s="27"/>
      <c r="W739" s="27"/>
    </row>
    <row r="740" spans="17:23" x14ac:dyDescent="0.25">
      <c r="Q740" s="27"/>
      <c r="R740" s="27"/>
      <c r="S740" s="27"/>
      <c r="T740" s="27"/>
      <c r="U740" s="27"/>
      <c r="V740" s="27"/>
      <c r="W740" s="27"/>
    </row>
    <row r="741" spans="17:23" x14ac:dyDescent="0.25">
      <c r="Q741" s="27"/>
      <c r="R741" s="27"/>
      <c r="S741" s="27"/>
      <c r="T741" s="27"/>
      <c r="U741" s="27"/>
      <c r="V741" s="27"/>
      <c r="W741" s="27"/>
    </row>
    <row r="742" spans="17:23" x14ac:dyDescent="0.25">
      <c r="Q742" s="27"/>
      <c r="R742" s="27"/>
      <c r="S742" s="27"/>
      <c r="T742" s="27"/>
      <c r="U742" s="27"/>
      <c r="V742" s="27"/>
      <c r="W742" s="27"/>
    </row>
    <row r="743" spans="17:23" x14ac:dyDescent="0.25">
      <c r="Q743" s="27"/>
      <c r="R743" s="27"/>
      <c r="S743" s="27"/>
      <c r="T743" s="27"/>
      <c r="U743" s="27"/>
      <c r="V743" s="27"/>
      <c r="W743" s="27"/>
    </row>
    <row r="744" spans="17:23" x14ac:dyDescent="0.25">
      <c r="Q744" s="27"/>
      <c r="R744" s="27"/>
      <c r="S744" s="27"/>
      <c r="T744" s="27"/>
      <c r="U744" s="27"/>
      <c r="V744" s="27"/>
      <c r="W744" s="27"/>
    </row>
    <row r="745" spans="17:23" x14ac:dyDescent="0.25">
      <c r="Q745" s="27"/>
      <c r="R745" s="27"/>
      <c r="S745" s="27"/>
      <c r="T745" s="27"/>
      <c r="U745" s="27"/>
      <c r="V745" s="27"/>
      <c r="W745" s="27"/>
    </row>
    <row r="746" spans="17:23" x14ac:dyDescent="0.25">
      <c r="Q746" s="27"/>
      <c r="R746" s="27"/>
      <c r="S746" s="27"/>
      <c r="T746" s="27"/>
      <c r="U746" s="27"/>
      <c r="V746" s="27"/>
      <c r="W746" s="27"/>
    </row>
    <row r="747" spans="17:23" x14ac:dyDescent="0.25">
      <c r="Q747" s="27"/>
      <c r="R747" s="27"/>
      <c r="S747" s="27"/>
      <c r="T747" s="27"/>
      <c r="U747" s="27"/>
      <c r="V747" s="27"/>
      <c r="W747" s="27"/>
    </row>
    <row r="748" spans="17:23" x14ac:dyDescent="0.25">
      <c r="Q748" s="27"/>
      <c r="R748" s="27"/>
      <c r="S748" s="27"/>
      <c r="T748" s="27"/>
      <c r="U748" s="27"/>
      <c r="V748" s="27"/>
      <c r="W748" s="27"/>
    </row>
    <row r="749" spans="17:23" x14ac:dyDescent="0.25">
      <c r="Q749" s="27"/>
      <c r="R749" s="27"/>
      <c r="S749" s="27"/>
      <c r="T749" s="27"/>
      <c r="U749" s="27"/>
      <c r="V749" s="27"/>
      <c r="W749" s="27"/>
    </row>
    <row r="750" spans="17:23" x14ac:dyDescent="0.25">
      <c r="Q750" s="27"/>
      <c r="R750" s="27"/>
      <c r="S750" s="27"/>
      <c r="T750" s="27"/>
      <c r="U750" s="27"/>
      <c r="V750" s="27"/>
      <c r="W750" s="27"/>
    </row>
    <row r="751" spans="17:23" x14ac:dyDescent="0.25">
      <c r="Q751" s="27"/>
      <c r="R751" s="27"/>
      <c r="S751" s="27"/>
      <c r="T751" s="27"/>
      <c r="U751" s="27"/>
      <c r="V751" s="27"/>
      <c r="W751" s="27"/>
    </row>
    <row r="752" spans="17:23" x14ac:dyDescent="0.25">
      <c r="Q752" s="27"/>
      <c r="R752" s="27"/>
      <c r="S752" s="27"/>
      <c r="T752" s="27"/>
      <c r="U752" s="27"/>
      <c r="V752" s="27"/>
      <c r="W752" s="27"/>
    </row>
    <row r="753" spans="17:23" x14ac:dyDescent="0.25">
      <c r="Q753" s="27"/>
      <c r="R753" s="27"/>
      <c r="S753" s="27"/>
      <c r="T753" s="27"/>
      <c r="U753" s="27"/>
      <c r="V753" s="27"/>
      <c r="W753" s="27"/>
    </row>
    <row r="754" spans="17:23" x14ac:dyDescent="0.25">
      <c r="Q754" s="27"/>
      <c r="R754" s="27"/>
      <c r="S754" s="27"/>
      <c r="T754" s="27"/>
      <c r="U754" s="27"/>
      <c r="V754" s="27"/>
      <c r="W754" s="27"/>
    </row>
    <row r="755" spans="17:23" x14ac:dyDescent="0.25">
      <c r="Q755" s="27"/>
      <c r="R755" s="27"/>
      <c r="S755" s="27"/>
      <c r="T755" s="27"/>
      <c r="U755" s="27"/>
      <c r="V755" s="27"/>
      <c r="W755" s="27"/>
    </row>
    <row r="756" spans="17:23" x14ac:dyDescent="0.25">
      <c r="Q756" s="27"/>
      <c r="R756" s="27"/>
      <c r="S756" s="27"/>
      <c r="T756" s="27"/>
      <c r="U756" s="27"/>
      <c r="V756" s="27"/>
      <c r="W756" s="27"/>
    </row>
    <row r="757" spans="17:23" x14ac:dyDescent="0.25">
      <c r="Q757" s="27"/>
      <c r="R757" s="27"/>
      <c r="S757" s="27"/>
      <c r="T757" s="27"/>
      <c r="U757" s="27"/>
      <c r="V757" s="27"/>
      <c r="W757" s="27"/>
    </row>
    <row r="758" spans="17:23" x14ac:dyDescent="0.25">
      <c r="Q758" s="27"/>
      <c r="R758" s="27"/>
      <c r="S758" s="27"/>
      <c r="T758" s="27"/>
      <c r="U758" s="27"/>
      <c r="V758" s="27"/>
      <c r="W758" s="27"/>
    </row>
    <row r="759" spans="17:23" x14ac:dyDescent="0.25">
      <c r="Q759" s="27"/>
      <c r="R759" s="27"/>
      <c r="S759" s="27"/>
      <c r="T759" s="27"/>
      <c r="U759" s="27"/>
      <c r="V759" s="27"/>
      <c r="W759" s="27"/>
    </row>
    <row r="760" spans="17:23" x14ac:dyDescent="0.25">
      <c r="Q760" s="27"/>
      <c r="R760" s="27"/>
      <c r="S760" s="27"/>
      <c r="T760" s="27"/>
      <c r="U760" s="27"/>
      <c r="V760" s="27"/>
      <c r="W760" s="27"/>
    </row>
    <row r="761" spans="17:23" x14ac:dyDescent="0.25">
      <c r="Q761" s="27"/>
      <c r="R761" s="27"/>
      <c r="S761" s="27"/>
      <c r="T761" s="27"/>
      <c r="U761" s="27"/>
      <c r="V761" s="27"/>
      <c r="W761" s="27"/>
    </row>
    <row r="762" spans="17:23" x14ac:dyDescent="0.25">
      <c r="Q762" s="27"/>
      <c r="R762" s="27"/>
      <c r="S762" s="27"/>
      <c r="T762" s="27"/>
      <c r="U762" s="27"/>
      <c r="V762" s="27"/>
      <c r="W762" s="27"/>
    </row>
    <row r="763" spans="17:23" x14ac:dyDescent="0.25">
      <c r="Q763" s="27"/>
      <c r="R763" s="27"/>
      <c r="S763" s="27"/>
      <c r="T763" s="27"/>
      <c r="U763" s="27"/>
      <c r="V763" s="27"/>
      <c r="W763" s="27"/>
    </row>
    <row r="764" spans="17:23" x14ac:dyDescent="0.25">
      <c r="Q764" s="27"/>
      <c r="R764" s="27"/>
      <c r="S764" s="27"/>
      <c r="T764" s="27"/>
      <c r="U764" s="27"/>
      <c r="V764" s="27"/>
      <c r="W764" s="27"/>
    </row>
    <row r="765" spans="17:23" x14ac:dyDescent="0.25">
      <c r="Q765" s="27"/>
      <c r="R765" s="27"/>
      <c r="S765" s="27"/>
      <c r="T765" s="27"/>
      <c r="U765" s="27"/>
      <c r="V765" s="27"/>
      <c r="W765" s="27"/>
    </row>
    <row r="766" spans="17:23" x14ac:dyDescent="0.25">
      <c r="Q766" s="27"/>
      <c r="R766" s="27"/>
      <c r="S766" s="27"/>
      <c r="T766" s="27"/>
      <c r="U766" s="27"/>
      <c r="V766" s="27"/>
      <c r="W766" s="27"/>
    </row>
    <row r="767" spans="17:23" x14ac:dyDescent="0.25">
      <c r="Q767" s="27"/>
      <c r="R767" s="27"/>
      <c r="S767" s="27"/>
      <c r="T767" s="27"/>
      <c r="U767" s="27"/>
      <c r="V767" s="27"/>
      <c r="W767" s="27"/>
    </row>
    <row r="768" spans="17:23" x14ac:dyDescent="0.25">
      <c r="Q768" s="27"/>
      <c r="R768" s="27"/>
      <c r="S768" s="27"/>
      <c r="T768" s="27"/>
      <c r="U768" s="27"/>
      <c r="V768" s="27"/>
      <c r="W768" s="27"/>
    </row>
    <row r="769" spans="17:23" x14ac:dyDescent="0.25">
      <c r="Q769" s="27"/>
      <c r="R769" s="27"/>
      <c r="S769" s="27"/>
      <c r="T769" s="27"/>
      <c r="U769" s="27"/>
      <c r="V769" s="27"/>
      <c r="W769" s="27"/>
    </row>
    <row r="770" spans="17:23" x14ac:dyDescent="0.25">
      <c r="Q770" s="27"/>
      <c r="R770" s="27"/>
      <c r="S770" s="27"/>
      <c r="T770" s="27"/>
      <c r="U770" s="27"/>
      <c r="V770" s="27"/>
      <c r="W770" s="27"/>
    </row>
    <row r="771" spans="17:23" x14ac:dyDescent="0.25">
      <c r="Q771" s="27"/>
      <c r="R771" s="27"/>
      <c r="S771" s="27"/>
      <c r="T771" s="27"/>
      <c r="U771" s="27"/>
      <c r="V771" s="27"/>
      <c r="W771" s="27"/>
    </row>
    <row r="772" spans="17:23" x14ac:dyDescent="0.25">
      <c r="Q772" s="27"/>
      <c r="R772" s="27"/>
      <c r="S772" s="27"/>
      <c r="T772" s="27"/>
      <c r="U772" s="27"/>
      <c r="V772" s="27"/>
      <c r="W772" s="27"/>
    </row>
    <row r="773" spans="17:23" x14ac:dyDescent="0.25">
      <c r="Q773" s="27"/>
      <c r="R773" s="27"/>
      <c r="S773" s="27"/>
      <c r="T773" s="27"/>
      <c r="U773" s="27"/>
      <c r="V773" s="27"/>
      <c r="W773" s="27"/>
    </row>
    <row r="774" spans="17:23" x14ac:dyDescent="0.25">
      <c r="Q774" s="27"/>
      <c r="R774" s="27"/>
      <c r="S774" s="27"/>
      <c r="T774" s="27"/>
      <c r="U774" s="27"/>
      <c r="V774" s="27"/>
      <c r="W774" s="27"/>
    </row>
    <row r="775" spans="17:23" x14ac:dyDescent="0.25">
      <c r="Q775" s="27"/>
      <c r="R775" s="27"/>
      <c r="S775" s="27"/>
      <c r="T775" s="27"/>
      <c r="U775" s="27"/>
      <c r="V775" s="27"/>
      <c r="W775" s="27"/>
    </row>
    <row r="776" spans="17:23" x14ac:dyDescent="0.25">
      <c r="Q776" s="27"/>
      <c r="R776" s="27"/>
      <c r="S776" s="27"/>
      <c r="T776" s="27"/>
      <c r="U776" s="27"/>
      <c r="V776" s="27"/>
      <c r="W776" s="27"/>
    </row>
    <row r="777" spans="17:23" x14ac:dyDescent="0.25">
      <c r="Q777" s="27"/>
      <c r="R777" s="27"/>
      <c r="S777" s="27"/>
      <c r="T777" s="27"/>
      <c r="U777" s="27"/>
      <c r="V777" s="27"/>
      <c r="W777" s="27"/>
    </row>
    <row r="778" spans="17:23" x14ac:dyDescent="0.25">
      <c r="Q778" s="27"/>
      <c r="R778" s="27"/>
      <c r="S778" s="27"/>
      <c r="T778" s="27"/>
      <c r="U778" s="27"/>
      <c r="V778" s="27"/>
      <c r="W778" s="27"/>
    </row>
    <row r="779" spans="17:23" x14ac:dyDescent="0.25">
      <c r="Q779" s="27"/>
      <c r="R779" s="27"/>
      <c r="S779" s="27"/>
      <c r="T779" s="27"/>
      <c r="U779" s="27"/>
      <c r="V779" s="27"/>
      <c r="W779" s="27"/>
    </row>
    <row r="780" spans="17:23" x14ac:dyDescent="0.25">
      <c r="Q780" s="27"/>
      <c r="R780" s="27"/>
      <c r="S780" s="27"/>
      <c r="T780" s="27"/>
      <c r="U780" s="27"/>
      <c r="V780" s="27"/>
      <c r="W780" s="27"/>
    </row>
    <row r="781" spans="17:23" x14ac:dyDescent="0.25">
      <c r="Q781" s="27"/>
      <c r="R781" s="27"/>
      <c r="S781" s="27"/>
      <c r="T781" s="27"/>
      <c r="U781" s="27"/>
      <c r="V781" s="27"/>
      <c r="W781" s="27"/>
    </row>
    <row r="782" spans="17:23" x14ac:dyDescent="0.25">
      <c r="Q782" s="27"/>
      <c r="R782" s="27"/>
      <c r="S782" s="27"/>
      <c r="T782" s="27"/>
      <c r="U782" s="27"/>
      <c r="V782" s="27"/>
      <c r="W782" s="27"/>
    </row>
    <row r="783" spans="17:23" x14ac:dyDescent="0.25">
      <c r="Q783" s="27"/>
      <c r="R783" s="27"/>
      <c r="S783" s="27"/>
      <c r="T783" s="27"/>
      <c r="U783" s="27"/>
      <c r="V783" s="27"/>
      <c r="W783" s="27"/>
    </row>
    <row r="784" spans="17:23" x14ac:dyDescent="0.25">
      <c r="Q784" s="27"/>
      <c r="R784" s="27"/>
      <c r="S784" s="27"/>
      <c r="T784" s="27"/>
      <c r="U784" s="27"/>
      <c r="V784" s="27"/>
      <c r="W784" s="27"/>
    </row>
    <row r="785" spans="17:23" x14ac:dyDescent="0.25">
      <c r="Q785" s="27"/>
      <c r="R785" s="27"/>
      <c r="S785" s="27"/>
      <c r="T785" s="27"/>
      <c r="U785" s="27"/>
      <c r="V785" s="27"/>
      <c r="W785" s="27"/>
    </row>
    <row r="786" spans="17:23" x14ac:dyDescent="0.25">
      <c r="Q786" s="27"/>
      <c r="R786" s="27"/>
      <c r="S786" s="27"/>
      <c r="T786" s="27"/>
      <c r="U786" s="27"/>
      <c r="V786" s="27"/>
      <c r="W786" s="27"/>
    </row>
    <row r="787" spans="17:23" x14ac:dyDescent="0.25">
      <c r="Q787" s="27"/>
      <c r="R787" s="27"/>
      <c r="S787" s="27"/>
      <c r="T787" s="27"/>
      <c r="U787" s="27"/>
      <c r="V787" s="27"/>
      <c r="W787" s="27"/>
    </row>
    <row r="788" spans="17:23" x14ac:dyDescent="0.25">
      <c r="Q788" s="27"/>
      <c r="R788" s="27"/>
      <c r="S788" s="27"/>
      <c r="T788" s="27"/>
      <c r="U788" s="27"/>
      <c r="V788" s="27"/>
      <c r="W788" s="27"/>
    </row>
    <row r="789" spans="17:23" x14ac:dyDescent="0.25">
      <c r="Q789" s="27"/>
      <c r="R789" s="27"/>
      <c r="S789" s="27"/>
      <c r="T789" s="27"/>
      <c r="U789" s="27"/>
      <c r="V789" s="27"/>
      <c r="W789" s="27"/>
    </row>
    <row r="790" spans="17:23" x14ac:dyDescent="0.25">
      <c r="Q790" s="27"/>
      <c r="R790" s="27"/>
      <c r="S790" s="27"/>
      <c r="T790" s="27"/>
      <c r="U790" s="27"/>
      <c r="V790" s="27"/>
      <c r="W790" s="27"/>
    </row>
    <row r="791" spans="17:23" x14ac:dyDescent="0.25">
      <c r="Q791" s="27"/>
      <c r="R791" s="27"/>
      <c r="S791" s="27"/>
      <c r="T791" s="27"/>
      <c r="U791" s="27"/>
      <c r="V791" s="27"/>
      <c r="W791" s="27"/>
    </row>
    <row r="792" spans="17:23" x14ac:dyDescent="0.25">
      <c r="Q792" s="27"/>
      <c r="R792" s="27"/>
      <c r="S792" s="27"/>
      <c r="T792" s="27"/>
      <c r="U792" s="27"/>
      <c r="V792" s="27"/>
      <c r="W792" s="27"/>
    </row>
    <row r="793" spans="17:23" x14ac:dyDescent="0.25">
      <c r="Q793" s="27"/>
      <c r="R793" s="27"/>
      <c r="S793" s="27"/>
      <c r="T793" s="27"/>
      <c r="U793" s="27"/>
      <c r="V793" s="27"/>
      <c r="W793" s="27"/>
    </row>
    <row r="794" spans="17:23" x14ac:dyDescent="0.25">
      <c r="Q794" s="27"/>
      <c r="R794" s="27"/>
      <c r="S794" s="27"/>
      <c r="T794" s="27"/>
      <c r="U794" s="27"/>
      <c r="V794" s="27"/>
      <c r="W794" s="27"/>
    </row>
    <row r="795" spans="17:23" x14ac:dyDescent="0.25">
      <c r="Q795" s="27"/>
      <c r="R795" s="27"/>
      <c r="S795" s="27"/>
      <c r="T795" s="27"/>
      <c r="U795" s="27"/>
      <c r="V795" s="27"/>
      <c r="W795" s="27"/>
    </row>
    <row r="796" spans="17:23" x14ac:dyDescent="0.25">
      <c r="Q796" s="27"/>
      <c r="R796" s="27"/>
      <c r="S796" s="27"/>
      <c r="T796" s="27"/>
      <c r="U796" s="27"/>
      <c r="V796" s="27"/>
      <c r="W796" s="27"/>
    </row>
    <row r="797" spans="17:23" x14ac:dyDescent="0.25">
      <c r="Q797" s="27"/>
      <c r="R797" s="27"/>
      <c r="S797" s="27"/>
      <c r="T797" s="27"/>
      <c r="U797" s="27"/>
      <c r="V797" s="27"/>
      <c r="W797" s="27"/>
    </row>
    <row r="798" spans="17:23" x14ac:dyDescent="0.25">
      <c r="Q798" s="27"/>
      <c r="R798" s="27"/>
      <c r="S798" s="27"/>
      <c r="T798" s="27"/>
      <c r="U798" s="27"/>
      <c r="V798" s="27"/>
      <c r="W798" s="27"/>
    </row>
    <row r="799" spans="17:23" x14ac:dyDescent="0.25">
      <c r="Q799" s="27"/>
      <c r="R799" s="27"/>
      <c r="S799" s="27"/>
      <c r="T799" s="27"/>
      <c r="U799" s="27"/>
      <c r="V799" s="27"/>
      <c r="W799" s="27"/>
    </row>
    <row r="800" spans="17:23" x14ac:dyDescent="0.25">
      <c r="Q800" s="27"/>
      <c r="R800" s="27"/>
      <c r="S800" s="27"/>
      <c r="T800" s="27"/>
      <c r="U800" s="27"/>
      <c r="V800" s="27"/>
      <c r="W800" s="27"/>
    </row>
    <row r="801" spans="17:23" x14ac:dyDescent="0.25">
      <c r="Q801" s="27"/>
      <c r="R801" s="27"/>
      <c r="S801" s="27"/>
      <c r="T801" s="27"/>
      <c r="U801" s="27"/>
      <c r="V801" s="27"/>
      <c r="W801" s="27"/>
    </row>
    <row r="802" spans="17:23" x14ac:dyDescent="0.25">
      <c r="Q802" s="27"/>
      <c r="R802" s="27"/>
      <c r="S802" s="27"/>
      <c r="T802" s="27"/>
      <c r="U802" s="27"/>
      <c r="V802" s="27"/>
      <c r="W802" s="27"/>
    </row>
    <row r="803" spans="17:23" x14ac:dyDescent="0.25">
      <c r="Q803" s="27"/>
      <c r="R803" s="27"/>
      <c r="S803" s="27"/>
      <c r="T803" s="27"/>
      <c r="U803" s="27"/>
      <c r="V803" s="27"/>
      <c r="W803" s="27"/>
    </row>
    <row r="804" spans="17:23" x14ac:dyDescent="0.25">
      <c r="Q804" s="27"/>
      <c r="R804" s="27"/>
      <c r="S804" s="27"/>
      <c r="T804" s="27"/>
      <c r="U804" s="27"/>
      <c r="V804" s="27"/>
      <c r="W804" s="27"/>
    </row>
    <row r="805" spans="17:23" x14ac:dyDescent="0.25">
      <c r="Q805" s="27"/>
      <c r="R805" s="27"/>
      <c r="S805" s="27"/>
      <c r="T805" s="27"/>
      <c r="U805" s="27"/>
      <c r="V805" s="27"/>
      <c r="W805" s="27"/>
    </row>
    <row r="806" spans="17:23" x14ac:dyDescent="0.25">
      <c r="Q806" s="27"/>
      <c r="R806" s="27"/>
      <c r="S806" s="27"/>
      <c r="T806" s="27"/>
      <c r="U806" s="27"/>
      <c r="V806" s="27"/>
      <c r="W806" s="27"/>
    </row>
    <row r="807" spans="17:23" x14ac:dyDescent="0.25">
      <c r="Q807" s="27"/>
      <c r="R807" s="27"/>
      <c r="S807" s="27"/>
      <c r="T807" s="27"/>
      <c r="U807" s="27"/>
      <c r="V807" s="27"/>
      <c r="W807" s="27"/>
    </row>
    <row r="808" spans="17:23" x14ac:dyDescent="0.25">
      <c r="Q808" s="27"/>
      <c r="R808" s="27"/>
      <c r="S808" s="27"/>
      <c r="T808" s="27"/>
      <c r="U808" s="27"/>
      <c r="V808" s="27"/>
      <c r="W808" s="27"/>
    </row>
    <row r="809" spans="17:23" x14ac:dyDescent="0.25">
      <c r="Q809" s="27"/>
      <c r="R809" s="27"/>
      <c r="S809" s="27"/>
      <c r="T809" s="27"/>
      <c r="U809" s="27"/>
      <c r="V809" s="27"/>
      <c r="W809" s="27"/>
    </row>
    <row r="810" spans="17:23" x14ac:dyDescent="0.25">
      <c r="Q810" s="27"/>
      <c r="R810" s="27"/>
      <c r="S810" s="27"/>
      <c r="T810" s="27"/>
      <c r="U810" s="27"/>
      <c r="V810" s="27"/>
      <c r="W810" s="27"/>
    </row>
    <row r="811" spans="17:23" x14ac:dyDescent="0.25">
      <c r="Q811" s="27"/>
      <c r="R811" s="27"/>
      <c r="S811" s="27"/>
      <c r="T811" s="27"/>
      <c r="U811" s="27"/>
      <c r="V811" s="27"/>
      <c r="W811" s="27"/>
    </row>
    <row r="812" spans="17:23" x14ac:dyDescent="0.25">
      <c r="Q812" s="27"/>
      <c r="R812" s="27"/>
      <c r="S812" s="27"/>
      <c r="T812" s="27"/>
      <c r="U812" s="27"/>
      <c r="V812" s="27"/>
      <c r="W812" s="27"/>
    </row>
    <row r="813" spans="17:23" x14ac:dyDescent="0.25">
      <c r="Q813" s="27"/>
      <c r="R813" s="27"/>
      <c r="S813" s="27"/>
      <c r="T813" s="27"/>
      <c r="U813" s="27"/>
      <c r="V813" s="27"/>
      <c r="W813" s="27"/>
    </row>
    <row r="814" spans="17:23" x14ac:dyDescent="0.25">
      <c r="Q814" s="27"/>
      <c r="R814" s="27"/>
      <c r="S814" s="27"/>
      <c r="T814" s="27"/>
      <c r="U814" s="27"/>
      <c r="V814" s="27"/>
      <c r="W814" s="27"/>
    </row>
    <row r="815" spans="17:23" x14ac:dyDescent="0.25">
      <c r="Q815" s="27"/>
      <c r="R815" s="27"/>
      <c r="S815" s="27"/>
      <c r="T815" s="27"/>
      <c r="U815" s="27"/>
      <c r="V815" s="27"/>
      <c r="W815" s="27"/>
    </row>
    <row r="816" spans="17:23" x14ac:dyDescent="0.25">
      <c r="Q816" s="27"/>
      <c r="R816" s="27"/>
      <c r="S816" s="27"/>
      <c r="T816" s="27"/>
      <c r="U816" s="27"/>
      <c r="V816" s="27"/>
      <c r="W816" s="27"/>
    </row>
    <row r="817" spans="17:23" x14ac:dyDescent="0.25">
      <c r="Q817" s="27"/>
      <c r="R817" s="27"/>
      <c r="S817" s="27"/>
      <c r="T817" s="27"/>
      <c r="U817" s="27"/>
      <c r="V817" s="27"/>
      <c r="W817" s="27"/>
    </row>
  </sheetData>
  <sheetProtection password="81FE" sheet="1" objects="1" scenarios="1" selectLockedCells="1"/>
  <mergeCells count="47">
    <mergeCell ref="O79:P79"/>
    <mergeCell ref="R79:S79"/>
    <mergeCell ref="U79:V79"/>
    <mergeCell ref="F80:G80"/>
    <mergeCell ref="I80:J80"/>
    <mergeCell ref="L80:M80"/>
    <mergeCell ref="O80:P80"/>
    <mergeCell ref="R80:S80"/>
    <mergeCell ref="U78:W78"/>
    <mergeCell ref="C40:C53"/>
    <mergeCell ref="C54:E55"/>
    <mergeCell ref="C56:C65"/>
    <mergeCell ref="C66:E67"/>
    <mergeCell ref="C68:C74"/>
    <mergeCell ref="B78:E87"/>
    <mergeCell ref="F78:H78"/>
    <mergeCell ref="I78:K78"/>
    <mergeCell ref="L78:N78"/>
    <mergeCell ref="O78:Q78"/>
    <mergeCell ref="R78:T78"/>
    <mergeCell ref="U80:V80"/>
    <mergeCell ref="F79:G79"/>
    <mergeCell ref="I79:J79"/>
    <mergeCell ref="L79:M79"/>
    <mergeCell ref="U3:W3"/>
    <mergeCell ref="O4:P4"/>
    <mergeCell ref="R4:S4"/>
    <mergeCell ref="U4:V4"/>
    <mergeCell ref="C3:E3"/>
    <mergeCell ref="F3:H3"/>
    <mergeCell ref="I3:K3"/>
    <mergeCell ref="L3:N3"/>
    <mergeCell ref="O3:Q3"/>
    <mergeCell ref="R3:T3"/>
    <mergeCell ref="L4:M4"/>
    <mergeCell ref="C5:E6"/>
    <mergeCell ref="C30:E31"/>
    <mergeCell ref="C32:C37"/>
    <mergeCell ref="C38:E39"/>
    <mergeCell ref="C7:C29"/>
    <mergeCell ref="D1:E1"/>
    <mergeCell ref="F1:G1"/>
    <mergeCell ref="H1:I1"/>
    <mergeCell ref="B4:B6"/>
    <mergeCell ref="D4:E4"/>
    <mergeCell ref="F4:G4"/>
    <mergeCell ref="I4:J4"/>
  </mergeCells>
  <conditionalFormatting sqref="H7:H13 K7:K13 N7:N13 Q7:Q13 T7:T13 W7:X8 W9:W13">
    <cfRule type="cellIs" dxfId="35" priority="69" operator="equal">
      <formula>"EF"</formula>
    </cfRule>
  </conditionalFormatting>
  <conditionalFormatting sqref="H7:H13 K7:K13 N7:N13 Q7:Q13 T7:T13 W7:W13">
    <cfRule type="cellIs" dxfId="34" priority="68" operator="equal">
      <formula>"ES"</formula>
    </cfRule>
    <cfRule type="cellIs" dxfId="33" priority="70" operator="equal">
      <formula>"ED"</formula>
    </cfRule>
  </conditionalFormatting>
  <conditionalFormatting sqref="H14:H29 K14:K29 N14:N29 Q14:Q29 T14:T29 W14:X15 W16:W29">
    <cfRule type="cellIs" dxfId="32" priority="66" operator="equal">
      <formula>"EF"</formula>
    </cfRule>
  </conditionalFormatting>
  <conditionalFormatting sqref="H14:H29 K14:K29 N14:N29 Q14:Q29 T14:T29 W14:W29">
    <cfRule type="cellIs" dxfId="31" priority="65" operator="equal">
      <formula>"ES"</formula>
    </cfRule>
    <cfRule type="cellIs" dxfId="30" priority="67" operator="equal">
      <formula>"ED"</formula>
    </cfRule>
  </conditionalFormatting>
  <conditionalFormatting sqref="H32:H37 K32:K37 N32:N37 Q32:Q37 T32:T37 W32:X33 W34:W37">
    <cfRule type="cellIs" dxfId="29" priority="63" operator="equal">
      <formula>"EF"</formula>
    </cfRule>
  </conditionalFormatting>
  <conditionalFormatting sqref="H32:H37 K32:K37 N32:N37 Q32:Q37 T32:T37 W32:W37">
    <cfRule type="cellIs" dxfId="28" priority="62" operator="equal">
      <formula>"ES"</formula>
    </cfRule>
    <cfRule type="cellIs" dxfId="27" priority="64" operator="equal">
      <formula>"ED"</formula>
    </cfRule>
  </conditionalFormatting>
  <conditionalFormatting sqref="H40:H53 K40:K53 N40:N53 Q40:Q53 T40:T53 W40:X41 W42:W53">
    <cfRule type="cellIs" dxfId="26" priority="60" operator="equal">
      <formula>"EF"</formula>
    </cfRule>
  </conditionalFormatting>
  <conditionalFormatting sqref="H40:H53 K40:K53 N40:N53 Q40:Q53 T40:T53 W40:W53">
    <cfRule type="cellIs" dxfId="25" priority="59" operator="equal">
      <formula>"ES"</formula>
    </cfRule>
    <cfRule type="cellIs" dxfId="24" priority="61" operator="equal">
      <formula>"ED"</formula>
    </cfRule>
  </conditionalFormatting>
  <conditionalFormatting sqref="H56:H65 K56:K65 N56:N65 Q56:Q65 T56:T65 W56:X57 W58:W65">
    <cfRule type="cellIs" dxfId="23" priority="57" operator="equal">
      <formula>"EF"</formula>
    </cfRule>
  </conditionalFormatting>
  <conditionalFormatting sqref="H56:H65 K56:K65 N56:N65 Q56:Q65 T56:T65 W56:W65">
    <cfRule type="cellIs" dxfId="22" priority="56" operator="equal">
      <formula>"ES"</formula>
    </cfRule>
    <cfRule type="cellIs" dxfId="21" priority="58" operator="equal">
      <formula>"ED"</formula>
    </cfRule>
  </conditionalFormatting>
  <conditionalFormatting sqref="H68:H74 K68:K74 N68:N74 Q68:Q74 T68:T74 W68:X69 W70:W74">
    <cfRule type="cellIs" dxfId="20" priority="54" operator="equal">
      <formula>"EF"</formula>
    </cfRule>
  </conditionalFormatting>
  <conditionalFormatting sqref="H68:H74 K68:K74 N68:N74 Q68:Q74 T68:T74 W68:W74">
    <cfRule type="cellIs" dxfId="19" priority="53" operator="equal">
      <formula>"ES"</formula>
    </cfRule>
    <cfRule type="cellIs" dxfId="18" priority="55" operator="equal">
      <formula>"ED"</formula>
    </cfRule>
  </conditionalFormatting>
  <dataValidations count="3">
    <dataValidation type="list" allowBlank="1" showInputMessage="1" showErrorMessage="1" sqref="D7:D29 D40:D53 D32:D37 D56:D65 D68:D74">
      <formula1>$D$92:$D$94</formula1>
    </dataValidation>
    <dataValidation showInputMessage="1" showErrorMessage="1" error="Veuillez choisir un élément de la liste du menu déroulant" sqref="K5:K6 N5:N6 Q5:W6 K30:K31 N30:N31 Q30:W31 K38:K39 N38:N39 Q38:W39 K54:K55 N54:N55 Q54:W55 K66:K67 N66:N67 Q66:W67"/>
    <dataValidation type="list" allowBlank="1" showInputMessage="1" showErrorMessage="1" sqref="D1:E1">
      <formula1>"0,1,2,3,4,5,6,7,8,9,10,11,12,13,14,15,16,17,18,19,20,21,22,23,24,25,26,27,28,29,30,31,32,33,34,35,36,37,38,39,40,41,42,43,44,45,46,47,48"</formula1>
    </dataValidation>
  </dataValidations>
  <printOptions horizontalCentered="1" verticalCentered="1"/>
  <pageMargins left="0.15748031496062992" right="0.15748031496062992" top="0.11811023622047245" bottom="0.11811023622047245" header="0.11811023622047245" footer="0.11811023622047245"/>
  <pageSetup paperSize="9" scale="4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37" id="{45DBEF24-E52E-42C5-A642-55A90AFC595C}">
            <x14:iconSet iconSet="3Symbols2">
              <x14:cfvo type="percent">
                <xm:f>0</xm:f>
              </x14:cfvo>
              <x14:cfvo type="num">
                <xm:f>0</xm:f>
              </x14:cfvo>
              <x14:cfvo type="num">
                <xm:f>'Objectifs d''équipe'!$C$37</xm:f>
              </x14:cfvo>
            </x14:iconSet>
          </x14:cfRule>
          <xm:sqref>F83</xm:sqref>
        </x14:conditionalFormatting>
        <x14:conditionalFormatting xmlns:xm="http://schemas.microsoft.com/office/excel/2006/main">
          <x14:cfRule type="iconSet" priority="36" id="{05D068C3-713F-4F24-8E21-62FA8F51C5FA}">
            <x14:iconSet iconSet="3Symbols2">
              <x14:cfvo type="percent">
                <xm:f>0</xm:f>
              </x14:cfvo>
              <x14:cfvo type="num">
                <xm:f>0</xm:f>
              </x14:cfvo>
              <x14:cfvo type="num">
                <xm:f>'Objectifs d''équipe'!$D$37</xm:f>
              </x14:cfvo>
            </x14:iconSet>
          </x14:cfRule>
          <xm:sqref>F85</xm:sqref>
        </x14:conditionalFormatting>
        <x14:conditionalFormatting xmlns:xm="http://schemas.microsoft.com/office/excel/2006/main">
          <x14:cfRule type="iconSet" priority="35" id="{C45546AD-38A1-47C4-99E2-A0BBF38F536B}">
            <x14:iconSet iconSet="3Symbols2">
              <x14:cfvo type="percent">
                <xm:f>0</xm:f>
              </x14:cfvo>
              <x14:cfvo type="num">
                <xm:f>0</xm:f>
              </x14:cfvo>
              <x14:cfvo type="num">
                <xm:f>'Objectifs d''équipe'!$E$37</xm:f>
              </x14:cfvo>
            </x14:iconSet>
          </x14:cfRule>
          <xm:sqref>F87</xm:sqref>
        </x14:conditionalFormatting>
        <x14:conditionalFormatting xmlns:xm="http://schemas.microsoft.com/office/excel/2006/main">
          <x14:cfRule type="iconSet" priority="34" id="{72C066E9-420B-4B03-9F45-B37A00B1FC9C}">
            <x14:iconSet iconSet="3Symbols2">
              <x14:cfvo type="percent">
                <xm:f>0</xm:f>
              </x14:cfvo>
              <x14:cfvo type="num">
                <xm:f>0</xm:f>
              </x14:cfvo>
              <x14:cfvo type="num">
                <xm:f>'Objectifs d''équipe'!$F$37</xm:f>
              </x14:cfvo>
            </x14:iconSet>
          </x14:cfRule>
          <xm:sqref>G83</xm:sqref>
        </x14:conditionalFormatting>
        <x14:conditionalFormatting xmlns:xm="http://schemas.microsoft.com/office/excel/2006/main">
          <x14:cfRule type="iconSet" priority="33" id="{E3EB8AD9-0341-4FA0-9E6B-A0CC00B558AA}">
            <x14:iconSet iconSet="3Symbols2">
              <x14:cfvo type="percent">
                <xm:f>0</xm:f>
              </x14:cfvo>
              <x14:cfvo type="num">
                <xm:f>0</xm:f>
              </x14:cfvo>
              <x14:cfvo type="num">
                <xm:f>'Objectifs d''équipe'!$G$37</xm:f>
              </x14:cfvo>
            </x14:iconSet>
          </x14:cfRule>
          <xm:sqref>G85</xm:sqref>
        </x14:conditionalFormatting>
        <x14:conditionalFormatting xmlns:xm="http://schemas.microsoft.com/office/excel/2006/main">
          <x14:cfRule type="iconSet" priority="32" id="{961D4FF5-371F-439C-9CA0-253F0A58DD4E}">
            <x14:iconSet iconSet="3Symbols2">
              <x14:cfvo type="percent">
                <xm:f>0</xm:f>
              </x14:cfvo>
              <x14:cfvo type="num">
                <xm:f>0</xm:f>
              </x14:cfvo>
              <x14:cfvo type="num">
                <xm:f>'Objectifs d''équipe'!$H$37</xm:f>
              </x14:cfvo>
            </x14:iconSet>
          </x14:cfRule>
          <xm:sqref>G87</xm:sqref>
        </x14:conditionalFormatting>
        <x14:conditionalFormatting xmlns:xm="http://schemas.microsoft.com/office/excel/2006/main">
          <x14:cfRule type="iconSet" priority="31" id="{B5168E50-62F1-4943-BC2A-E21776B762CF}">
            <x14:iconSet iconSet="3Symbols2">
              <x14:cfvo type="percent">
                <xm:f>0</xm:f>
              </x14:cfvo>
              <x14:cfvo type="num">
                <xm:f>0</xm:f>
              </x14:cfvo>
              <x14:cfvo type="num">
                <xm:f>'Objectifs d''équipe'!$I$37</xm:f>
              </x14:cfvo>
            </x14:iconSet>
          </x14:cfRule>
          <xm:sqref>I83</xm:sqref>
        </x14:conditionalFormatting>
        <x14:conditionalFormatting xmlns:xm="http://schemas.microsoft.com/office/excel/2006/main">
          <x14:cfRule type="iconSet" priority="30" id="{9F27EC7B-1EC4-4955-BD3E-B12550B6AA7B}">
            <x14:iconSet iconSet="3Symbols2">
              <x14:cfvo type="percent">
                <xm:f>0</xm:f>
              </x14:cfvo>
              <x14:cfvo type="num">
                <xm:f>0</xm:f>
              </x14:cfvo>
              <x14:cfvo type="num">
                <xm:f>'Objectifs d''équipe'!$J$37</xm:f>
              </x14:cfvo>
            </x14:iconSet>
          </x14:cfRule>
          <xm:sqref>I85</xm:sqref>
        </x14:conditionalFormatting>
        <x14:conditionalFormatting xmlns:xm="http://schemas.microsoft.com/office/excel/2006/main">
          <x14:cfRule type="iconSet" priority="29" id="{3958BBF7-0155-4459-B30F-71D3A16F116E}">
            <x14:iconSet iconSet="3Symbols2">
              <x14:cfvo type="percent">
                <xm:f>0</xm:f>
              </x14:cfvo>
              <x14:cfvo type="num">
                <xm:f>0</xm:f>
              </x14:cfvo>
              <x14:cfvo type="num">
                <xm:f>'Objectifs d''équipe'!$K$37</xm:f>
              </x14:cfvo>
            </x14:iconSet>
          </x14:cfRule>
          <xm:sqref>I87</xm:sqref>
        </x14:conditionalFormatting>
        <x14:conditionalFormatting xmlns:xm="http://schemas.microsoft.com/office/excel/2006/main">
          <x14:cfRule type="iconSet" priority="28" id="{2D8DB244-DDB2-4FA5-A27A-B349B53D1E5F}">
            <x14:iconSet iconSet="3Symbols2">
              <x14:cfvo type="percent">
                <xm:f>0</xm:f>
              </x14:cfvo>
              <x14:cfvo type="num">
                <xm:f>0</xm:f>
              </x14:cfvo>
              <x14:cfvo type="num">
                <xm:f>'Objectifs d''équipe'!$L$37</xm:f>
              </x14:cfvo>
            </x14:iconSet>
          </x14:cfRule>
          <xm:sqref>J83</xm:sqref>
        </x14:conditionalFormatting>
        <x14:conditionalFormatting xmlns:xm="http://schemas.microsoft.com/office/excel/2006/main">
          <x14:cfRule type="iconSet" priority="27" id="{D23B44D6-880A-489F-BEB6-D36D7FC34255}">
            <x14:iconSet iconSet="3Symbols2">
              <x14:cfvo type="percent">
                <xm:f>0</xm:f>
              </x14:cfvo>
              <x14:cfvo type="num">
                <xm:f>0</xm:f>
              </x14:cfvo>
              <x14:cfvo type="num">
                <xm:f>'Objectifs d''équipe'!$M$37</xm:f>
              </x14:cfvo>
            </x14:iconSet>
          </x14:cfRule>
          <xm:sqref>J85</xm:sqref>
        </x14:conditionalFormatting>
        <x14:conditionalFormatting xmlns:xm="http://schemas.microsoft.com/office/excel/2006/main">
          <x14:cfRule type="iconSet" priority="26" id="{FD1CEE01-8689-46AC-86C0-EC50D845B6F9}">
            <x14:iconSet iconSet="3Symbols2">
              <x14:cfvo type="percent">
                <xm:f>0</xm:f>
              </x14:cfvo>
              <x14:cfvo type="num">
                <xm:f>0</xm:f>
              </x14:cfvo>
              <x14:cfvo type="num">
                <xm:f>'Objectifs d''équipe'!$N$37</xm:f>
              </x14:cfvo>
            </x14:iconSet>
          </x14:cfRule>
          <xm:sqref>J87</xm:sqref>
        </x14:conditionalFormatting>
        <x14:conditionalFormatting xmlns:xm="http://schemas.microsoft.com/office/excel/2006/main">
          <x14:cfRule type="iconSet" priority="25" id="{48F2F4E4-72FC-45DE-AEF0-4EF179062299}">
            <x14:iconSet iconSet="3Symbols2">
              <x14:cfvo type="percent">
                <xm:f>0</xm:f>
              </x14:cfvo>
              <x14:cfvo type="num">
                <xm:f>0</xm:f>
              </x14:cfvo>
              <x14:cfvo type="num">
                <xm:f>'Objectifs d''équipe'!$O$37</xm:f>
              </x14:cfvo>
            </x14:iconSet>
          </x14:cfRule>
          <xm:sqref>L83</xm:sqref>
        </x14:conditionalFormatting>
        <x14:conditionalFormatting xmlns:xm="http://schemas.microsoft.com/office/excel/2006/main">
          <x14:cfRule type="iconSet" priority="24" id="{2A7B697A-1CB5-4872-8AA6-EA554020A803}">
            <x14:iconSet iconSet="3Symbols2">
              <x14:cfvo type="percent">
                <xm:f>0</xm:f>
              </x14:cfvo>
              <x14:cfvo type="num">
                <xm:f>0</xm:f>
              </x14:cfvo>
              <x14:cfvo type="num">
                <xm:f>'Objectifs d''équipe'!$P$37</xm:f>
              </x14:cfvo>
            </x14:iconSet>
          </x14:cfRule>
          <xm:sqref>L85</xm:sqref>
        </x14:conditionalFormatting>
        <x14:conditionalFormatting xmlns:xm="http://schemas.microsoft.com/office/excel/2006/main">
          <x14:cfRule type="iconSet" priority="23" id="{62CC7825-0D89-40E8-AB99-6252FB8B0A47}">
            <x14:iconSet iconSet="3Symbols2">
              <x14:cfvo type="percent">
                <xm:f>0</xm:f>
              </x14:cfvo>
              <x14:cfvo type="num">
                <xm:f>0</xm:f>
              </x14:cfvo>
              <x14:cfvo type="num">
                <xm:f>'Objectifs d''équipe'!$Q$37</xm:f>
              </x14:cfvo>
            </x14:iconSet>
          </x14:cfRule>
          <xm:sqref>L87</xm:sqref>
        </x14:conditionalFormatting>
        <x14:conditionalFormatting xmlns:xm="http://schemas.microsoft.com/office/excel/2006/main">
          <x14:cfRule type="iconSet" priority="22" id="{0787F261-73B4-4E9C-91D4-819598A8C48E}">
            <x14:iconSet iconSet="3Symbols2">
              <x14:cfvo type="percent">
                <xm:f>0</xm:f>
              </x14:cfvo>
              <x14:cfvo type="num">
                <xm:f>0</xm:f>
              </x14:cfvo>
              <x14:cfvo type="num">
                <xm:f>'Objectifs d''équipe'!$R$37</xm:f>
              </x14:cfvo>
            </x14:iconSet>
          </x14:cfRule>
          <xm:sqref>L89</xm:sqref>
        </x14:conditionalFormatting>
        <x14:conditionalFormatting xmlns:xm="http://schemas.microsoft.com/office/excel/2006/main">
          <x14:cfRule type="iconSet" priority="21" id="{56437E0C-AE69-4B58-BE02-A3181E13AF40}">
            <x14:iconSet iconSet="3Symbols2">
              <x14:cfvo type="percent">
                <xm:f>0</xm:f>
              </x14:cfvo>
              <x14:cfvo type="num">
                <xm:f>0</xm:f>
              </x14:cfvo>
              <x14:cfvo type="num">
                <xm:f>'Objectifs d''équipe'!$S$37</xm:f>
              </x14:cfvo>
            </x14:iconSet>
          </x14:cfRule>
          <xm:sqref>M83</xm:sqref>
        </x14:conditionalFormatting>
        <x14:conditionalFormatting xmlns:xm="http://schemas.microsoft.com/office/excel/2006/main">
          <x14:cfRule type="iconSet" priority="20" id="{9F2666A1-1F39-47CC-A0A8-9FC9ECF6EA2B}">
            <x14:iconSet iconSet="3Symbols2">
              <x14:cfvo type="percent">
                <xm:f>0</xm:f>
              </x14:cfvo>
              <x14:cfvo type="num">
                <xm:f>0</xm:f>
              </x14:cfvo>
              <x14:cfvo type="num">
                <xm:f>'Objectifs d''équipe'!$T$37</xm:f>
              </x14:cfvo>
            </x14:iconSet>
          </x14:cfRule>
          <xm:sqref>M85</xm:sqref>
        </x14:conditionalFormatting>
        <x14:conditionalFormatting xmlns:xm="http://schemas.microsoft.com/office/excel/2006/main">
          <x14:cfRule type="iconSet" priority="19" id="{A8DBFA72-51B1-4943-9AE9-767ECBE15793}">
            <x14:iconSet iconSet="3Symbols2">
              <x14:cfvo type="percent">
                <xm:f>0</xm:f>
              </x14:cfvo>
              <x14:cfvo type="num">
                <xm:f>0</xm:f>
              </x14:cfvo>
              <x14:cfvo type="num">
                <xm:f>'Objectifs d''équipe'!$U$37</xm:f>
              </x14:cfvo>
            </x14:iconSet>
          </x14:cfRule>
          <xm:sqref>M87</xm:sqref>
        </x14:conditionalFormatting>
        <x14:conditionalFormatting xmlns:xm="http://schemas.microsoft.com/office/excel/2006/main">
          <x14:cfRule type="iconSet" priority="18" id="{D98FF522-4515-4FEE-AB56-CB1A54887506}">
            <x14:iconSet iconSet="3Symbols2">
              <x14:cfvo type="percent">
                <xm:f>0</xm:f>
              </x14:cfvo>
              <x14:cfvo type="num">
                <xm:f>0</xm:f>
              </x14:cfvo>
              <x14:cfvo type="num">
                <xm:f>'Objectifs d''équipe'!$V$37</xm:f>
              </x14:cfvo>
            </x14:iconSet>
          </x14:cfRule>
          <xm:sqref>M89</xm:sqref>
        </x14:conditionalFormatting>
        <x14:conditionalFormatting xmlns:xm="http://schemas.microsoft.com/office/excel/2006/main">
          <x14:cfRule type="iconSet" priority="17" id="{E3B6D027-835B-422B-9389-8E299EBDE9F0}">
            <x14:iconSet iconSet="3Symbols2">
              <x14:cfvo type="percent">
                <xm:f>0</xm:f>
              </x14:cfvo>
              <x14:cfvo type="num">
                <xm:f>0</xm:f>
              </x14:cfvo>
              <x14:cfvo type="num">
                <xm:f>'Objectifs d''équipe'!$C$41</xm:f>
              </x14:cfvo>
            </x14:iconSet>
          </x14:cfRule>
          <xm:sqref>O83</xm:sqref>
        </x14:conditionalFormatting>
        <x14:conditionalFormatting xmlns:xm="http://schemas.microsoft.com/office/excel/2006/main">
          <x14:cfRule type="iconSet" priority="16" id="{D794BEFC-D327-45E8-BC41-56D5494FF75B}">
            <x14:iconSet iconSet="3Symbols2">
              <x14:cfvo type="percent">
                <xm:f>0</xm:f>
              </x14:cfvo>
              <x14:cfvo type="num">
                <xm:f>0</xm:f>
              </x14:cfvo>
              <x14:cfvo type="num">
                <xm:f>'Objectifs d''équipe'!$D$41</xm:f>
              </x14:cfvo>
            </x14:iconSet>
          </x14:cfRule>
          <xm:sqref>O85</xm:sqref>
        </x14:conditionalFormatting>
        <x14:conditionalFormatting xmlns:xm="http://schemas.microsoft.com/office/excel/2006/main">
          <x14:cfRule type="iconSet" priority="15" id="{8B9BFF54-F420-4F6B-A35F-9D40DDC90481}">
            <x14:iconSet iconSet="3Symbols2">
              <x14:cfvo type="percent">
                <xm:f>0</xm:f>
              </x14:cfvo>
              <x14:cfvo type="num">
                <xm:f>0</xm:f>
              </x14:cfvo>
              <x14:cfvo type="num">
                <xm:f>'Objectifs d''équipe'!$E$41</xm:f>
              </x14:cfvo>
            </x14:iconSet>
          </x14:cfRule>
          <xm:sqref>O87</xm:sqref>
        </x14:conditionalFormatting>
        <x14:conditionalFormatting xmlns:xm="http://schemas.microsoft.com/office/excel/2006/main">
          <x14:cfRule type="iconSet" priority="14" id="{3D03A865-3402-4C63-851C-82EDE6EFBA8C}">
            <x14:iconSet iconSet="3Symbols2">
              <x14:cfvo type="percent">
                <xm:f>0</xm:f>
              </x14:cfvo>
              <x14:cfvo type="num">
                <xm:f>0</xm:f>
              </x14:cfvo>
              <x14:cfvo type="num">
                <xm:f>'Objectifs d''équipe'!$F$41</xm:f>
              </x14:cfvo>
            </x14:iconSet>
          </x14:cfRule>
          <xm:sqref>P83</xm:sqref>
        </x14:conditionalFormatting>
        <x14:conditionalFormatting xmlns:xm="http://schemas.microsoft.com/office/excel/2006/main">
          <x14:cfRule type="iconSet" priority="13" id="{AB223F09-9DFF-4727-9DAF-9FCE3EF31408}">
            <x14:iconSet iconSet="3Symbols2">
              <x14:cfvo type="percent">
                <xm:f>0</xm:f>
              </x14:cfvo>
              <x14:cfvo type="num">
                <xm:f>0</xm:f>
              </x14:cfvo>
              <x14:cfvo type="num">
                <xm:f>'Objectifs d''équipe'!$G$41</xm:f>
              </x14:cfvo>
            </x14:iconSet>
          </x14:cfRule>
          <xm:sqref>P85</xm:sqref>
        </x14:conditionalFormatting>
        <x14:conditionalFormatting xmlns:xm="http://schemas.microsoft.com/office/excel/2006/main">
          <x14:cfRule type="iconSet" priority="12" id="{E35200D6-86F7-4718-A13F-CA5B2C08828A}">
            <x14:iconSet iconSet="3Symbols2">
              <x14:cfvo type="percent">
                <xm:f>0</xm:f>
              </x14:cfvo>
              <x14:cfvo type="num">
                <xm:f>0</xm:f>
              </x14:cfvo>
              <x14:cfvo type="num">
                <xm:f>'Objectifs d''équipe'!$H$41</xm:f>
              </x14:cfvo>
            </x14:iconSet>
          </x14:cfRule>
          <xm:sqref>R83</xm:sqref>
        </x14:conditionalFormatting>
        <x14:conditionalFormatting xmlns:xm="http://schemas.microsoft.com/office/excel/2006/main">
          <x14:cfRule type="iconSet" priority="11" id="{CAE07936-78A2-472F-8328-5C9A60394BA5}">
            <x14:iconSet iconSet="3Symbols2">
              <x14:cfvo type="percent">
                <xm:f>0</xm:f>
              </x14:cfvo>
              <x14:cfvo type="num">
                <xm:f>0</xm:f>
              </x14:cfvo>
              <x14:cfvo type="num">
                <xm:f>'Objectifs d''équipe'!$I$41</xm:f>
              </x14:cfvo>
            </x14:iconSet>
          </x14:cfRule>
          <xm:sqref>R85</xm:sqref>
        </x14:conditionalFormatting>
        <x14:conditionalFormatting xmlns:xm="http://schemas.microsoft.com/office/excel/2006/main">
          <x14:cfRule type="iconSet" priority="10" id="{336F4649-4C96-4F29-B222-C61CB15142F7}">
            <x14:iconSet iconSet="3Symbols2">
              <x14:cfvo type="percent">
                <xm:f>0</xm:f>
              </x14:cfvo>
              <x14:cfvo type="num">
                <xm:f>0</xm:f>
              </x14:cfvo>
              <x14:cfvo type="num">
                <xm:f>'Objectifs d''équipe'!$J$41</xm:f>
              </x14:cfvo>
            </x14:iconSet>
          </x14:cfRule>
          <xm:sqref>R87</xm:sqref>
        </x14:conditionalFormatting>
        <x14:conditionalFormatting xmlns:xm="http://schemas.microsoft.com/office/excel/2006/main">
          <x14:cfRule type="iconSet" priority="9" id="{52079C48-E6A1-468F-9D9C-28B28D8E51F4}">
            <x14:iconSet iconSet="3Symbols2">
              <x14:cfvo type="percent">
                <xm:f>0</xm:f>
              </x14:cfvo>
              <x14:cfvo type="num">
                <xm:f>0</xm:f>
              </x14:cfvo>
              <x14:cfvo type="num">
                <xm:f>'Objectifs d''équipe'!$K$41</xm:f>
              </x14:cfvo>
            </x14:iconSet>
          </x14:cfRule>
          <xm:sqref>S83</xm:sqref>
        </x14:conditionalFormatting>
        <x14:conditionalFormatting xmlns:xm="http://schemas.microsoft.com/office/excel/2006/main">
          <x14:cfRule type="iconSet" priority="8" id="{4738F45E-CC74-4FDF-A804-3E09D16D164C}">
            <x14:iconSet iconSet="3Symbols2">
              <x14:cfvo type="percent">
                <xm:f>0</xm:f>
              </x14:cfvo>
              <x14:cfvo type="num">
                <xm:f>0</xm:f>
              </x14:cfvo>
              <x14:cfvo type="num">
                <xm:f>'Objectifs d''équipe'!$L$41</xm:f>
              </x14:cfvo>
            </x14:iconSet>
          </x14:cfRule>
          <xm:sqref>S85</xm:sqref>
        </x14:conditionalFormatting>
        <x14:conditionalFormatting xmlns:xm="http://schemas.microsoft.com/office/excel/2006/main">
          <x14:cfRule type="iconSet" priority="7" id="{598940B8-B10C-453A-9FCA-42C667047E8B}">
            <x14:iconSet iconSet="3Symbols2">
              <x14:cfvo type="percent">
                <xm:f>0</xm:f>
              </x14:cfvo>
              <x14:cfvo type="num">
                <xm:f>0</xm:f>
              </x14:cfvo>
              <x14:cfvo type="num">
                <xm:f>'Objectifs d''équipe'!$M$41</xm:f>
              </x14:cfvo>
            </x14:iconSet>
          </x14:cfRule>
          <xm:sqref>S87</xm:sqref>
        </x14:conditionalFormatting>
        <x14:conditionalFormatting xmlns:xm="http://schemas.microsoft.com/office/excel/2006/main">
          <x14:cfRule type="iconSet" priority="6" id="{5BFA9A31-AA81-4679-A3D6-5B4DD45D14A0}">
            <x14:iconSet iconSet="3Symbols2">
              <x14:cfvo type="percent">
                <xm:f>0</xm:f>
              </x14:cfvo>
              <x14:cfvo type="num">
                <xm:f>0</xm:f>
              </x14:cfvo>
              <x14:cfvo type="num">
                <xm:f>'Objectifs d''équipe'!$N$41</xm:f>
              </x14:cfvo>
            </x14:iconSet>
          </x14:cfRule>
          <xm:sqref>U83</xm:sqref>
        </x14:conditionalFormatting>
        <x14:conditionalFormatting xmlns:xm="http://schemas.microsoft.com/office/excel/2006/main">
          <x14:cfRule type="iconSet" priority="5" id="{296A9519-56DD-4C4A-92F2-1F9037A05DB9}">
            <x14:iconSet iconSet="3Symbols2">
              <x14:cfvo type="percent">
                <xm:f>0</xm:f>
              </x14:cfvo>
              <x14:cfvo type="num">
                <xm:f>0</xm:f>
              </x14:cfvo>
              <x14:cfvo type="num">
                <xm:f>'Objectifs d''équipe'!$O$41</xm:f>
              </x14:cfvo>
            </x14:iconSet>
          </x14:cfRule>
          <xm:sqref>U85</xm:sqref>
        </x14:conditionalFormatting>
        <x14:conditionalFormatting xmlns:xm="http://schemas.microsoft.com/office/excel/2006/main">
          <x14:cfRule type="iconSet" priority="4" id="{DBFA39CC-5AED-4C7D-B31C-410AD2376407}">
            <x14:iconSet iconSet="3Symbols2">
              <x14:cfvo type="percent">
                <xm:f>0</xm:f>
              </x14:cfvo>
              <x14:cfvo type="num">
                <xm:f>0</xm:f>
              </x14:cfvo>
              <x14:cfvo type="num">
                <xm:f>'Objectifs d''équipe'!$Q$41</xm:f>
              </x14:cfvo>
            </x14:iconSet>
          </x14:cfRule>
          <xm:sqref>U87</xm:sqref>
        </x14:conditionalFormatting>
        <x14:conditionalFormatting xmlns:xm="http://schemas.microsoft.com/office/excel/2006/main">
          <x14:cfRule type="iconSet" priority="3" id="{07BD578D-BA53-4E9D-A03D-60860100539B}">
            <x14:iconSet iconSet="3Symbols2">
              <x14:cfvo type="percent">
                <xm:f>0</xm:f>
              </x14:cfvo>
              <x14:cfvo type="num">
                <xm:f>0</xm:f>
              </x14:cfvo>
              <x14:cfvo type="num">
                <xm:f>'Objectifs d''équipe'!$P$41</xm:f>
              </x14:cfvo>
            </x14:iconSet>
          </x14:cfRule>
          <xm:sqref>V83</xm:sqref>
        </x14:conditionalFormatting>
        <x14:conditionalFormatting xmlns:xm="http://schemas.microsoft.com/office/excel/2006/main">
          <x14:cfRule type="iconSet" priority="2" id="{6EDE0D70-2ECD-4861-9B55-5EB579587D6A}">
            <x14:iconSet iconSet="3Symbols2">
              <x14:cfvo type="percent">
                <xm:f>0</xm:f>
              </x14:cfvo>
              <x14:cfvo type="num">
                <xm:f>0</xm:f>
              </x14:cfvo>
              <x14:cfvo type="num">
                <xm:f>'Objectifs d''équipe'!$R$41</xm:f>
              </x14:cfvo>
            </x14:iconSet>
          </x14:cfRule>
          <xm:sqref>V85</xm:sqref>
        </x14:conditionalFormatting>
        <x14:conditionalFormatting xmlns:xm="http://schemas.microsoft.com/office/excel/2006/main">
          <x14:cfRule type="iconSet" priority="1" id="{20DC1093-69EF-4656-AA7B-6B02C37468BA}">
            <x14:iconSet iconSet="3Symbols2">
              <x14:cfvo type="percent">
                <xm:f>0</xm:f>
              </x14:cfvo>
              <x14:cfvo type="num">
                <xm:f>0</xm:f>
              </x14:cfvo>
              <x14:cfvo type="num">
                <xm:f>'Objectifs d''équipe'!$S$41</xm:f>
              </x14:cfvo>
            </x14:iconSet>
          </x14:cfRule>
          <xm:sqref>V87</xm:sqref>
        </x14:conditionalFormatting>
      </x14:conditionalFormattings>
    </ext>
    <ext xmlns:x14="http://schemas.microsoft.com/office/spreadsheetml/2009/9/main" uri="{CCE6A557-97BC-4b89-ADB6-D9C93CAAB3DF}">
      <x14:dataValidations xmlns:xm="http://schemas.microsoft.com/office/excel/2006/main" count="15">
        <x14:dataValidation type="list" allowBlank="1" showInputMessage="1" showErrorMessage="1">
          <x14:formula1>
            <xm:f>'Lisez-moi'!$B$40:$H$40</xm:f>
          </x14:formula1>
          <xm:sqref>F68:G74</xm:sqref>
        </x14:dataValidation>
        <x14:dataValidation type="list" allowBlank="1" showInputMessage="1" showErrorMessage="1">
          <x14:formula1>
            <xm:f>'Lisez-moi'!$I$40:$O$40</xm:f>
          </x14:formula1>
          <xm:sqref>I68:J74</xm:sqref>
        </x14:dataValidation>
        <x14:dataValidation type="list" allowBlank="1" showInputMessage="1" showErrorMessage="1">
          <x14:formula1>
            <xm:f>'Lisez-moi'!$P$40:$X$40</xm:f>
          </x14:formula1>
          <xm:sqref>L68:M74</xm:sqref>
        </x14:dataValidation>
        <x14:dataValidation type="list" allowBlank="1" showInputMessage="1" showErrorMessage="1">
          <x14:formula1>
            <xm:f>'Lisez-moi'!$H$43:$N$43</xm:f>
          </x14:formula1>
          <xm:sqref>R68:S74</xm:sqref>
        </x14:dataValidation>
        <x14:dataValidation type="list" allowBlank="1" showInputMessage="1" showErrorMessage="1">
          <x14:formula1>
            <xm:f>'Lisez-moi'!$B$43:$G$43</xm:f>
          </x14:formula1>
          <xm:sqref>O68:P74</xm:sqref>
        </x14:dataValidation>
        <x14:dataValidation type="list" allowBlank="1" showInputMessage="1" showErrorMessage="1">
          <x14:formula1>
            <xm:f>'Lisez-moi'!$H$31:$H$34</xm:f>
          </x14:formula1>
          <xm:sqref>W68:W74</xm:sqref>
        </x14:dataValidation>
        <x14:dataValidation type="list" allowBlank="1" showInputMessage="1" showErrorMessage="1">
          <x14:formula1>
            <xm:f>'Lisez-moi'!$O$43:$U$43</xm:f>
          </x14:formula1>
          <xm:sqref>U68:V74</xm:sqref>
        </x14:dataValidation>
        <x14:dataValidation type="list" showInputMessage="1" showErrorMessage="1" error="Veuillez choisir un élément de la liste du menu déroulant">
          <x14:formula1>
            <xm:f>'Lisez-moi'!#REF!</xm:f>
          </x14:formula1>
          <xm:sqref>R5:S5 R30:S30 R38:S38 R54:S54 R66:S66</xm:sqref>
        </x14:dataValidation>
        <x14:dataValidation type="list" allowBlank="1" showInputMessage="1" showErrorMessage="1">
          <x14:formula1>
            <xm:f>'Lisez-moi'!$B$40:$H$40</xm:f>
          </x14:formula1>
          <xm:sqref>F7:G29 F32:G37 F40:G53 F56:G65</xm:sqref>
        </x14:dataValidation>
        <x14:dataValidation type="list" allowBlank="1" showInputMessage="1" showErrorMessage="1">
          <x14:formula1>
            <xm:f>'Lisez-moi'!$I$40:$O$40</xm:f>
          </x14:formula1>
          <xm:sqref>I7:J29 I32:J37 I40:J53 I56:J65</xm:sqref>
        </x14:dataValidation>
        <x14:dataValidation type="list" allowBlank="1" showInputMessage="1" showErrorMessage="1">
          <x14:formula1>
            <xm:f>'Lisez-moi'!$P$40:$X$40</xm:f>
          </x14:formula1>
          <xm:sqref>L7:M29 L32:M37 L40:M53 L56:M65</xm:sqref>
        </x14:dataValidation>
        <x14:dataValidation type="list" allowBlank="1" showInputMessage="1" showErrorMessage="1">
          <x14:formula1>
            <xm:f>'Lisez-moi'!$H$43:$N$43</xm:f>
          </x14:formula1>
          <xm:sqref>R7:S29 R32:S37 R40:S53 R56:S65</xm:sqref>
        </x14:dataValidation>
        <x14:dataValidation type="list" allowBlank="1" showInputMessage="1" showErrorMessage="1">
          <x14:formula1>
            <xm:f>'Lisez-moi'!$B$43:$G$43</xm:f>
          </x14:formula1>
          <xm:sqref>O7:P29 O32:P37 O40:P53 O56:P65</xm:sqref>
        </x14:dataValidation>
        <x14:dataValidation type="list" allowBlank="1" showInputMessage="1" showErrorMessage="1">
          <x14:formula1>
            <xm:f>'Lisez-moi'!$H$31:$H$34</xm:f>
          </x14:formula1>
          <xm:sqref>H7:H29 K7:K29 N7:N29 Q7:Q29 T7:T29 W7:W29 H32:H37 K32:K37 N32:N37 Q32:Q37 T32:T37 W32:W37 H40:H53 K40:K53 N40:N53 Q40:Q53 T40:T53 W40:W53 H56:H65 K56:K65 N56:N65 Q56:Q65 T56:T65 W56:W65 H68:H74 K68:K74 N68:N74 Q68:Q74 T68:T74</xm:sqref>
        </x14:dataValidation>
        <x14:dataValidation type="list" allowBlank="1" showInputMessage="1" showErrorMessage="1">
          <x14:formula1>
            <xm:f>'Lisez-moi'!$O$43:$U$43</xm:f>
          </x14:formula1>
          <xm:sqref>U7:V29 U32:V37 U40:V53 U56:V65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J811"/>
  <sheetViews>
    <sheetView zoomScale="90" zoomScaleNormal="90" workbookViewId="0">
      <pane xSplit="5" ySplit="4" topLeftCell="F5" activePane="bottomRight" state="frozen"/>
      <selection pane="topRight" activeCell="F1" sqref="F1"/>
      <selection pane="bottomLeft" activeCell="A3" sqref="A3"/>
      <selection pane="bottomRight" activeCell="D1" sqref="D1:E1"/>
    </sheetView>
  </sheetViews>
  <sheetFormatPr baseColWidth="10" defaultRowHeight="12.75" x14ac:dyDescent="0.25"/>
  <cols>
    <col min="1" max="1" width="1.7109375" style="21" customWidth="1"/>
    <col min="2" max="2" width="9.42578125" style="15" customWidth="1"/>
    <col min="3" max="3" width="35.7109375" style="79" customWidth="1"/>
    <col min="4" max="4" width="6" style="79" customWidth="1"/>
    <col min="5" max="5" width="26.7109375" style="15" customWidth="1"/>
    <col min="6" max="7" width="12.7109375" style="15" customWidth="1"/>
    <col min="8" max="8" width="10.7109375" style="15" customWidth="1"/>
    <col min="9" max="10" width="12.7109375" style="15" customWidth="1"/>
    <col min="11" max="11" width="10.7109375" style="15" customWidth="1"/>
    <col min="12" max="13" width="12.7109375" style="15" customWidth="1"/>
    <col min="14" max="14" width="10.7109375" style="15" customWidth="1"/>
    <col min="15" max="16" width="12.7109375" style="15" customWidth="1"/>
    <col min="17" max="17" width="10.7109375" style="15" customWidth="1"/>
    <col min="18" max="19" width="12.7109375" style="14" customWidth="1"/>
    <col min="20" max="20" width="10.85546875" style="14" customWidth="1"/>
    <col min="21" max="22" width="12.7109375" style="14" customWidth="1"/>
    <col min="23" max="23" width="10.85546875" style="14" customWidth="1"/>
    <col min="24" max="88" width="11.42578125" style="21"/>
    <col min="89" max="16384" width="11.42578125" style="15"/>
  </cols>
  <sheetData>
    <row r="1" spans="1:88" s="21" customFormat="1" ht="27" customHeight="1" thickBot="1" x14ac:dyDescent="0.3">
      <c r="C1" s="409" t="s">
        <v>157</v>
      </c>
      <c r="D1" s="721">
        <v>0</v>
      </c>
      <c r="E1" s="722"/>
      <c r="F1" s="590" t="s">
        <v>156</v>
      </c>
      <c r="G1" s="591"/>
      <c r="H1" s="592">
        <f>48-COUNT(B7:B23,B26:B38,B41:B56)-D1</f>
        <v>48</v>
      </c>
      <c r="I1" s="593"/>
    </row>
    <row r="2" spans="1:88" s="21" customFormat="1" ht="10.5" customHeight="1" thickBot="1" x14ac:dyDescent="0.3">
      <c r="A2" s="259"/>
      <c r="B2" s="259"/>
      <c r="C2" s="259"/>
      <c r="D2" s="259"/>
      <c r="E2" s="260"/>
      <c r="F2" s="261"/>
      <c r="G2" s="261"/>
      <c r="H2" s="261"/>
    </row>
    <row r="3" spans="1:88" ht="90" customHeight="1" thickTop="1" thickBot="1" x14ac:dyDescent="0.3">
      <c r="A3" s="259"/>
      <c r="B3" s="259"/>
      <c r="C3" s="594" t="s">
        <v>92</v>
      </c>
      <c r="D3" s="594"/>
      <c r="E3" s="595"/>
      <c r="F3" s="514" t="str">
        <f>'Lisez-moi'!B39</f>
        <v>S'informer</v>
      </c>
      <c r="G3" s="515"/>
      <c r="H3" s="516"/>
      <c r="I3" s="537" t="str">
        <f>'Lisez-moi'!I39</f>
        <v>Manipuler/Mesurer</v>
      </c>
      <c r="J3" s="537"/>
      <c r="K3" s="538"/>
      <c r="L3" s="504" t="str">
        <f>'Lisez-moi'!P39</f>
        <v>Communiquer</v>
      </c>
      <c r="M3" s="504"/>
      <c r="N3" s="505"/>
      <c r="O3" s="539" t="str">
        <f>'Lisez-moi'!B42</f>
        <v xml:space="preserve">Raisonner, argumenter, pratiquer une démarche expérimentale ou technologique, démontrer </v>
      </c>
      <c r="P3" s="539"/>
      <c r="Q3" s="540"/>
      <c r="R3" s="541" t="str">
        <f>'Lisez-moi'!H42</f>
        <v>Utiliser les TUICE</v>
      </c>
      <c r="S3" s="542"/>
      <c r="T3" s="543"/>
      <c r="U3" s="544" t="str">
        <f>'Lisez-moi'!O42</f>
        <v>Autonomie et comportements responsables</v>
      </c>
      <c r="V3" s="545"/>
      <c r="W3" s="546"/>
    </row>
    <row r="4" spans="1:88" ht="21" customHeight="1" thickTop="1" thickBot="1" x14ac:dyDescent="0.3">
      <c r="A4" s="262"/>
      <c r="B4" s="526" t="s">
        <v>6</v>
      </c>
      <c r="C4" s="103" t="s">
        <v>0</v>
      </c>
      <c r="D4" s="506" t="s">
        <v>3</v>
      </c>
      <c r="E4" s="507"/>
      <c r="F4" s="517" t="s">
        <v>64</v>
      </c>
      <c r="G4" s="518"/>
      <c r="H4" s="115" t="s">
        <v>65</v>
      </c>
      <c r="I4" s="529" t="s">
        <v>64</v>
      </c>
      <c r="J4" s="530"/>
      <c r="K4" s="120" t="s">
        <v>65</v>
      </c>
      <c r="L4" s="531" t="s">
        <v>64</v>
      </c>
      <c r="M4" s="532"/>
      <c r="N4" s="115" t="s">
        <v>65</v>
      </c>
      <c r="O4" s="533" t="s">
        <v>64</v>
      </c>
      <c r="P4" s="534"/>
      <c r="Q4" s="120" t="s">
        <v>65</v>
      </c>
      <c r="R4" s="535" t="s">
        <v>64</v>
      </c>
      <c r="S4" s="536"/>
      <c r="T4" s="120" t="s">
        <v>65</v>
      </c>
      <c r="U4" s="522" t="s">
        <v>64</v>
      </c>
      <c r="V4" s="523"/>
      <c r="W4" s="120" t="s">
        <v>65</v>
      </c>
    </row>
    <row r="5" spans="1:88" ht="21" customHeight="1" thickTop="1" x14ac:dyDescent="0.2">
      <c r="A5" s="262"/>
      <c r="B5" s="527"/>
      <c r="C5" s="508" t="s">
        <v>117</v>
      </c>
      <c r="D5" s="509"/>
      <c r="E5" s="510"/>
      <c r="F5" s="661"/>
      <c r="G5" s="625"/>
      <c r="H5" s="662"/>
      <c r="I5" s="663"/>
      <c r="J5" s="628"/>
      <c r="K5" s="710"/>
      <c r="L5" s="664"/>
      <c r="M5" s="630"/>
      <c r="N5" s="710"/>
      <c r="O5" s="665"/>
      <c r="P5" s="632"/>
      <c r="Q5" s="718"/>
      <c r="R5" s="666"/>
      <c r="S5" s="634"/>
      <c r="T5" s="718"/>
      <c r="U5" s="667"/>
      <c r="V5" s="636"/>
      <c r="W5" s="718"/>
    </row>
    <row r="6" spans="1:88" ht="21" customHeight="1" thickBot="1" x14ac:dyDescent="0.3">
      <c r="A6" s="262"/>
      <c r="B6" s="528"/>
      <c r="C6" s="511"/>
      <c r="D6" s="512"/>
      <c r="E6" s="513"/>
      <c r="F6" s="649"/>
      <c r="G6" s="650"/>
      <c r="H6" s="714"/>
      <c r="I6" s="651"/>
      <c r="J6" s="652"/>
      <c r="K6" s="715"/>
      <c r="L6" s="653"/>
      <c r="M6" s="654"/>
      <c r="N6" s="715"/>
      <c r="O6" s="655"/>
      <c r="P6" s="656"/>
      <c r="Q6" s="715"/>
      <c r="R6" s="657"/>
      <c r="S6" s="658"/>
      <c r="T6" s="715"/>
      <c r="U6" s="659"/>
      <c r="V6" s="660"/>
      <c r="W6" s="715"/>
    </row>
    <row r="7" spans="1:88" ht="48" customHeight="1" thickTop="1" x14ac:dyDescent="0.25">
      <c r="A7" s="262"/>
      <c r="B7" s="104" t="s">
        <v>72</v>
      </c>
      <c r="C7" s="519" t="s">
        <v>118</v>
      </c>
      <c r="D7" s="109" t="s">
        <v>13</v>
      </c>
      <c r="E7" s="108" t="s">
        <v>76</v>
      </c>
      <c r="F7" s="597" t="s">
        <v>72</v>
      </c>
      <c r="G7" s="598" t="s">
        <v>72</v>
      </c>
      <c r="H7" s="599" t="s">
        <v>72</v>
      </c>
      <c r="I7" s="600" t="s">
        <v>72</v>
      </c>
      <c r="J7" s="601" t="s">
        <v>72</v>
      </c>
      <c r="K7" s="706" t="s">
        <v>72</v>
      </c>
      <c r="L7" s="602" t="s">
        <v>72</v>
      </c>
      <c r="M7" s="603" t="s">
        <v>72</v>
      </c>
      <c r="N7" s="706" t="s">
        <v>72</v>
      </c>
      <c r="O7" s="604" t="s">
        <v>72</v>
      </c>
      <c r="P7" s="605" t="s">
        <v>72</v>
      </c>
      <c r="Q7" s="706" t="s">
        <v>72</v>
      </c>
      <c r="R7" s="606" t="s">
        <v>72</v>
      </c>
      <c r="S7" s="607" t="s">
        <v>72</v>
      </c>
      <c r="T7" s="706" t="s">
        <v>72</v>
      </c>
      <c r="U7" s="608" t="s">
        <v>72</v>
      </c>
      <c r="V7" s="609" t="s">
        <v>72</v>
      </c>
      <c r="W7" s="706" t="s">
        <v>72</v>
      </c>
    </row>
    <row r="8" spans="1:88" ht="48" customHeight="1" x14ac:dyDescent="0.25">
      <c r="A8" s="262"/>
      <c r="B8" s="104" t="s">
        <v>72</v>
      </c>
      <c r="C8" s="520"/>
      <c r="D8" s="45"/>
      <c r="E8" s="99"/>
      <c r="F8" s="597" t="s">
        <v>72</v>
      </c>
      <c r="G8" s="598" t="s">
        <v>72</v>
      </c>
      <c r="H8" s="610" t="s">
        <v>72</v>
      </c>
      <c r="I8" s="600" t="s">
        <v>72</v>
      </c>
      <c r="J8" s="601" t="s">
        <v>72</v>
      </c>
      <c r="K8" s="706" t="s">
        <v>72</v>
      </c>
      <c r="L8" s="602" t="s">
        <v>72</v>
      </c>
      <c r="M8" s="603" t="s">
        <v>72</v>
      </c>
      <c r="N8" s="706" t="s">
        <v>72</v>
      </c>
      <c r="O8" s="604" t="s">
        <v>72</v>
      </c>
      <c r="P8" s="605" t="s">
        <v>72</v>
      </c>
      <c r="Q8" s="706" t="s">
        <v>72</v>
      </c>
      <c r="R8" s="606" t="s">
        <v>72</v>
      </c>
      <c r="S8" s="607" t="s">
        <v>72</v>
      </c>
      <c r="T8" s="706" t="s">
        <v>72</v>
      </c>
      <c r="U8" s="608" t="s">
        <v>72</v>
      </c>
      <c r="V8" s="609" t="s">
        <v>72</v>
      </c>
      <c r="W8" s="706" t="s">
        <v>72</v>
      </c>
    </row>
    <row r="9" spans="1:88" ht="48" customHeight="1" x14ac:dyDescent="0.25">
      <c r="A9" s="262"/>
      <c r="B9" s="104" t="s">
        <v>72</v>
      </c>
      <c r="C9" s="520"/>
      <c r="D9" s="45"/>
      <c r="E9" s="99"/>
      <c r="F9" s="597" t="s">
        <v>72</v>
      </c>
      <c r="G9" s="598" t="s">
        <v>72</v>
      </c>
      <c r="H9" s="610" t="s">
        <v>72</v>
      </c>
      <c r="I9" s="600" t="s">
        <v>72</v>
      </c>
      <c r="J9" s="601" t="s">
        <v>72</v>
      </c>
      <c r="K9" s="706" t="s">
        <v>72</v>
      </c>
      <c r="L9" s="602" t="s">
        <v>72</v>
      </c>
      <c r="M9" s="603" t="s">
        <v>72</v>
      </c>
      <c r="N9" s="706" t="s">
        <v>72</v>
      </c>
      <c r="O9" s="604" t="s">
        <v>72</v>
      </c>
      <c r="P9" s="605" t="s">
        <v>72</v>
      </c>
      <c r="Q9" s="706" t="s">
        <v>72</v>
      </c>
      <c r="R9" s="606" t="s">
        <v>72</v>
      </c>
      <c r="S9" s="607" t="s">
        <v>72</v>
      </c>
      <c r="T9" s="706" t="s">
        <v>72</v>
      </c>
      <c r="U9" s="608" t="s">
        <v>72</v>
      </c>
      <c r="V9" s="609" t="s">
        <v>72</v>
      </c>
      <c r="W9" s="706" t="s">
        <v>72</v>
      </c>
    </row>
    <row r="10" spans="1:88" ht="48" customHeight="1" x14ac:dyDescent="0.25">
      <c r="A10" s="262"/>
      <c r="B10" s="104" t="s">
        <v>72</v>
      </c>
      <c r="C10" s="520"/>
      <c r="D10" s="45"/>
      <c r="E10" s="99"/>
      <c r="F10" s="597" t="s">
        <v>72</v>
      </c>
      <c r="G10" s="598" t="s">
        <v>72</v>
      </c>
      <c r="H10" s="610" t="s">
        <v>72</v>
      </c>
      <c r="I10" s="600" t="s">
        <v>72</v>
      </c>
      <c r="J10" s="601" t="s">
        <v>72</v>
      </c>
      <c r="K10" s="706" t="s">
        <v>72</v>
      </c>
      <c r="L10" s="602" t="s">
        <v>72</v>
      </c>
      <c r="M10" s="603" t="s">
        <v>72</v>
      </c>
      <c r="N10" s="706" t="s">
        <v>72</v>
      </c>
      <c r="O10" s="604" t="s">
        <v>72</v>
      </c>
      <c r="P10" s="605" t="s">
        <v>72</v>
      </c>
      <c r="Q10" s="706" t="s">
        <v>72</v>
      </c>
      <c r="R10" s="606" t="s">
        <v>72</v>
      </c>
      <c r="S10" s="607" t="s">
        <v>72</v>
      </c>
      <c r="T10" s="706" t="s">
        <v>72</v>
      </c>
      <c r="U10" s="608" t="s">
        <v>72</v>
      </c>
      <c r="V10" s="609" t="s">
        <v>72</v>
      </c>
      <c r="W10" s="706" t="s">
        <v>72</v>
      </c>
    </row>
    <row r="11" spans="1:88" s="74" customFormat="1" ht="48" customHeight="1" x14ac:dyDescent="0.25">
      <c r="A11" s="262"/>
      <c r="B11" s="104" t="s">
        <v>72</v>
      </c>
      <c r="C11" s="520"/>
      <c r="D11" s="45"/>
      <c r="E11" s="99"/>
      <c r="F11" s="701" t="s">
        <v>72</v>
      </c>
      <c r="G11" s="598" t="s">
        <v>72</v>
      </c>
      <c r="H11" s="702" t="s">
        <v>72</v>
      </c>
      <c r="I11" s="600" t="s">
        <v>72</v>
      </c>
      <c r="J11" s="601" t="s">
        <v>72</v>
      </c>
      <c r="K11" s="706" t="s">
        <v>72</v>
      </c>
      <c r="L11" s="602" t="s">
        <v>72</v>
      </c>
      <c r="M11" s="603" t="s">
        <v>72</v>
      </c>
      <c r="N11" s="706" t="s">
        <v>72</v>
      </c>
      <c r="O11" s="604" t="s">
        <v>72</v>
      </c>
      <c r="P11" s="605" t="s">
        <v>72</v>
      </c>
      <c r="Q11" s="706" t="s">
        <v>72</v>
      </c>
      <c r="R11" s="606" t="s">
        <v>72</v>
      </c>
      <c r="S11" s="607" t="s">
        <v>72</v>
      </c>
      <c r="T11" s="706" t="s">
        <v>72</v>
      </c>
      <c r="U11" s="608" t="s">
        <v>72</v>
      </c>
      <c r="V11" s="609" t="s">
        <v>72</v>
      </c>
      <c r="W11" s="706" t="s">
        <v>72</v>
      </c>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row>
    <row r="12" spans="1:88" ht="50.1" customHeight="1" x14ac:dyDescent="0.25">
      <c r="A12" s="262"/>
      <c r="B12" s="104" t="s">
        <v>72</v>
      </c>
      <c r="C12" s="520"/>
      <c r="D12" s="45"/>
      <c r="E12" s="99"/>
      <c r="F12" s="597" t="s">
        <v>72</v>
      </c>
      <c r="G12" s="598" t="s">
        <v>72</v>
      </c>
      <c r="H12" s="610" t="s">
        <v>72</v>
      </c>
      <c r="I12" s="600" t="s">
        <v>72</v>
      </c>
      <c r="J12" s="601" t="s">
        <v>72</v>
      </c>
      <c r="K12" s="706" t="s">
        <v>72</v>
      </c>
      <c r="L12" s="602" t="s">
        <v>72</v>
      </c>
      <c r="M12" s="603" t="s">
        <v>72</v>
      </c>
      <c r="N12" s="706" t="s">
        <v>72</v>
      </c>
      <c r="O12" s="604" t="s">
        <v>72</v>
      </c>
      <c r="P12" s="605" t="s">
        <v>72</v>
      </c>
      <c r="Q12" s="706" t="s">
        <v>72</v>
      </c>
      <c r="R12" s="606" t="s">
        <v>72</v>
      </c>
      <c r="S12" s="607" t="s">
        <v>72</v>
      </c>
      <c r="T12" s="706" t="s">
        <v>72</v>
      </c>
      <c r="U12" s="608" t="s">
        <v>72</v>
      </c>
      <c r="V12" s="609" t="s">
        <v>72</v>
      </c>
      <c r="W12" s="706" t="s">
        <v>72</v>
      </c>
    </row>
    <row r="13" spans="1:88" ht="50.1" customHeight="1" x14ac:dyDescent="0.25">
      <c r="A13" s="262"/>
      <c r="B13" s="104" t="s">
        <v>72</v>
      </c>
      <c r="C13" s="520"/>
      <c r="D13" s="45"/>
      <c r="E13" s="99"/>
      <c r="F13" s="597" t="s">
        <v>72</v>
      </c>
      <c r="G13" s="598" t="s">
        <v>72</v>
      </c>
      <c r="H13" s="610" t="s">
        <v>72</v>
      </c>
      <c r="I13" s="600" t="s">
        <v>72</v>
      </c>
      <c r="J13" s="601" t="s">
        <v>72</v>
      </c>
      <c r="K13" s="706" t="s">
        <v>72</v>
      </c>
      <c r="L13" s="602" t="s">
        <v>72</v>
      </c>
      <c r="M13" s="603" t="s">
        <v>72</v>
      </c>
      <c r="N13" s="706" t="s">
        <v>72</v>
      </c>
      <c r="O13" s="604" t="s">
        <v>72</v>
      </c>
      <c r="P13" s="605" t="s">
        <v>72</v>
      </c>
      <c r="Q13" s="706" t="s">
        <v>72</v>
      </c>
      <c r="R13" s="606" t="s">
        <v>72</v>
      </c>
      <c r="S13" s="607" t="s">
        <v>72</v>
      </c>
      <c r="T13" s="706" t="s">
        <v>72</v>
      </c>
      <c r="U13" s="608" t="s">
        <v>72</v>
      </c>
      <c r="V13" s="609" t="s">
        <v>72</v>
      </c>
      <c r="W13" s="706" t="s">
        <v>72</v>
      </c>
    </row>
    <row r="14" spans="1:88" ht="50.1" customHeight="1" x14ac:dyDescent="0.25">
      <c r="A14" s="262"/>
      <c r="B14" s="104" t="s">
        <v>72</v>
      </c>
      <c r="C14" s="520"/>
      <c r="D14" s="45"/>
      <c r="E14" s="99"/>
      <c r="F14" s="597" t="s">
        <v>72</v>
      </c>
      <c r="G14" s="598" t="s">
        <v>72</v>
      </c>
      <c r="H14" s="610" t="s">
        <v>72</v>
      </c>
      <c r="I14" s="600" t="s">
        <v>72</v>
      </c>
      <c r="J14" s="601" t="s">
        <v>72</v>
      </c>
      <c r="K14" s="706" t="s">
        <v>72</v>
      </c>
      <c r="L14" s="602" t="s">
        <v>72</v>
      </c>
      <c r="M14" s="603" t="s">
        <v>72</v>
      </c>
      <c r="N14" s="706" t="s">
        <v>72</v>
      </c>
      <c r="O14" s="604" t="s">
        <v>72</v>
      </c>
      <c r="P14" s="605" t="s">
        <v>72</v>
      </c>
      <c r="Q14" s="706" t="s">
        <v>72</v>
      </c>
      <c r="R14" s="606" t="s">
        <v>72</v>
      </c>
      <c r="S14" s="607" t="s">
        <v>72</v>
      </c>
      <c r="T14" s="706" t="s">
        <v>72</v>
      </c>
      <c r="U14" s="608" t="s">
        <v>72</v>
      </c>
      <c r="V14" s="609" t="s">
        <v>72</v>
      </c>
      <c r="W14" s="706" t="s">
        <v>72</v>
      </c>
    </row>
    <row r="15" spans="1:88" ht="50.1" customHeight="1" x14ac:dyDescent="0.25">
      <c r="A15" s="262"/>
      <c r="B15" s="104" t="s">
        <v>72</v>
      </c>
      <c r="C15" s="520"/>
      <c r="D15" s="45"/>
      <c r="E15" s="99"/>
      <c r="F15" s="597" t="s">
        <v>72</v>
      </c>
      <c r="G15" s="598" t="s">
        <v>72</v>
      </c>
      <c r="H15" s="610" t="s">
        <v>72</v>
      </c>
      <c r="I15" s="600" t="s">
        <v>72</v>
      </c>
      <c r="J15" s="601" t="s">
        <v>72</v>
      </c>
      <c r="K15" s="706" t="s">
        <v>72</v>
      </c>
      <c r="L15" s="602" t="s">
        <v>72</v>
      </c>
      <c r="M15" s="603" t="s">
        <v>72</v>
      </c>
      <c r="N15" s="706" t="s">
        <v>72</v>
      </c>
      <c r="O15" s="604" t="s">
        <v>72</v>
      </c>
      <c r="P15" s="605" t="s">
        <v>72</v>
      </c>
      <c r="Q15" s="706" t="s">
        <v>72</v>
      </c>
      <c r="R15" s="606" t="s">
        <v>72</v>
      </c>
      <c r="S15" s="607" t="s">
        <v>72</v>
      </c>
      <c r="T15" s="706" t="s">
        <v>72</v>
      </c>
      <c r="U15" s="608" t="s">
        <v>72</v>
      </c>
      <c r="V15" s="609" t="s">
        <v>72</v>
      </c>
      <c r="W15" s="706" t="s">
        <v>72</v>
      </c>
    </row>
    <row r="16" spans="1:88" ht="50.1" customHeight="1" x14ac:dyDescent="0.25">
      <c r="A16" s="262"/>
      <c r="B16" s="104" t="s">
        <v>72</v>
      </c>
      <c r="C16" s="520"/>
      <c r="D16" s="45"/>
      <c r="E16" s="99"/>
      <c r="F16" s="597" t="s">
        <v>72</v>
      </c>
      <c r="G16" s="598" t="s">
        <v>72</v>
      </c>
      <c r="H16" s="610" t="s">
        <v>72</v>
      </c>
      <c r="I16" s="600" t="s">
        <v>72</v>
      </c>
      <c r="J16" s="601" t="s">
        <v>72</v>
      </c>
      <c r="K16" s="706" t="s">
        <v>72</v>
      </c>
      <c r="L16" s="602" t="s">
        <v>72</v>
      </c>
      <c r="M16" s="603" t="s">
        <v>72</v>
      </c>
      <c r="N16" s="706" t="s">
        <v>72</v>
      </c>
      <c r="O16" s="604" t="s">
        <v>72</v>
      </c>
      <c r="P16" s="605" t="s">
        <v>72</v>
      </c>
      <c r="Q16" s="706" t="s">
        <v>72</v>
      </c>
      <c r="R16" s="606" t="s">
        <v>72</v>
      </c>
      <c r="S16" s="607" t="s">
        <v>72</v>
      </c>
      <c r="T16" s="706" t="s">
        <v>72</v>
      </c>
      <c r="U16" s="608" t="s">
        <v>72</v>
      </c>
      <c r="V16" s="609" t="s">
        <v>72</v>
      </c>
      <c r="W16" s="706" t="s">
        <v>72</v>
      </c>
    </row>
    <row r="17" spans="1:88" ht="50.1" customHeight="1" x14ac:dyDescent="0.25">
      <c r="A17" s="262"/>
      <c r="B17" s="104" t="s">
        <v>72</v>
      </c>
      <c r="C17" s="520"/>
      <c r="D17" s="45"/>
      <c r="E17" s="99"/>
      <c r="F17" s="597" t="s">
        <v>72</v>
      </c>
      <c r="G17" s="598" t="s">
        <v>72</v>
      </c>
      <c r="H17" s="610" t="s">
        <v>72</v>
      </c>
      <c r="I17" s="600" t="s">
        <v>72</v>
      </c>
      <c r="J17" s="601" t="s">
        <v>72</v>
      </c>
      <c r="K17" s="706" t="s">
        <v>72</v>
      </c>
      <c r="L17" s="602" t="s">
        <v>72</v>
      </c>
      <c r="M17" s="603" t="s">
        <v>72</v>
      </c>
      <c r="N17" s="706" t="s">
        <v>72</v>
      </c>
      <c r="O17" s="604" t="s">
        <v>72</v>
      </c>
      <c r="P17" s="605" t="s">
        <v>72</v>
      </c>
      <c r="Q17" s="706" t="s">
        <v>72</v>
      </c>
      <c r="R17" s="606" t="s">
        <v>72</v>
      </c>
      <c r="S17" s="607" t="s">
        <v>72</v>
      </c>
      <c r="T17" s="706" t="s">
        <v>72</v>
      </c>
      <c r="U17" s="608" t="s">
        <v>72</v>
      </c>
      <c r="V17" s="609" t="s">
        <v>72</v>
      </c>
      <c r="W17" s="706" t="s">
        <v>72</v>
      </c>
    </row>
    <row r="18" spans="1:88" ht="50.1" customHeight="1" x14ac:dyDescent="0.25">
      <c r="A18" s="262"/>
      <c r="B18" s="104" t="s">
        <v>72</v>
      </c>
      <c r="C18" s="520"/>
      <c r="D18" s="45"/>
      <c r="E18" s="99"/>
      <c r="F18" s="597" t="s">
        <v>72</v>
      </c>
      <c r="G18" s="598" t="s">
        <v>72</v>
      </c>
      <c r="H18" s="610" t="s">
        <v>72</v>
      </c>
      <c r="I18" s="600" t="s">
        <v>72</v>
      </c>
      <c r="J18" s="601" t="s">
        <v>72</v>
      </c>
      <c r="K18" s="706" t="s">
        <v>72</v>
      </c>
      <c r="L18" s="602" t="s">
        <v>72</v>
      </c>
      <c r="M18" s="603" t="s">
        <v>72</v>
      </c>
      <c r="N18" s="706" t="s">
        <v>72</v>
      </c>
      <c r="O18" s="604" t="s">
        <v>72</v>
      </c>
      <c r="P18" s="605" t="s">
        <v>72</v>
      </c>
      <c r="Q18" s="706" t="s">
        <v>72</v>
      </c>
      <c r="R18" s="606" t="s">
        <v>72</v>
      </c>
      <c r="S18" s="607" t="s">
        <v>72</v>
      </c>
      <c r="T18" s="706" t="s">
        <v>72</v>
      </c>
      <c r="U18" s="608" t="s">
        <v>72</v>
      </c>
      <c r="V18" s="609" t="s">
        <v>72</v>
      </c>
      <c r="W18" s="706" t="s">
        <v>72</v>
      </c>
    </row>
    <row r="19" spans="1:88" ht="50.1" customHeight="1" x14ac:dyDescent="0.25">
      <c r="A19" s="262"/>
      <c r="B19" s="104" t="s">
        <v>72</v>
      </c>
      <c r="C19" s="520"/>
      <c r="D19" s="45"/>
      <c r="E19" s="99"/>
      <c r="F19" s="597" t="s">
        <v>72</v>
      </c>
      <c r="G19" s="598" t="s">
        <v>72</v>
      </c>
      <c r="H19" s="610" t="s">
        <v>72</v>
      </c>
      <c r="I19" s="600" t="s">
        <v>72</v>
      </c>
      <c r="J19" s="601" t="s">
        <v>72</v>
      </c>
      <c r="K19" s="706" t="s">
        <v>72</v>
      </c>
      <c r="L19" s="602" t="s">
        <v>72</v>
      </c>
      <c r="M19" s="603" t="s">
        <v>72</v>
      </c>
      <c r="N19" s="706" t="s">
        <v>72</v>
      </c>
      <c r="O19" s="604" t="s">
        <v>72</v>
      </c>
      <c r="P19" s="605" t="s">
        <v>72</v>
      </c>
      <c r="Q19" s="706" t="s">
        <v>72</v>
      </c>
      <c r="R19" s="606" t="s">
        <v>72</v>
      </c>
      <c r="S19" s="607" t="s">
        <v>72</v>
      </c>
      <c r="T19" s="706" t="s">
        <v>72</v>
      </c>
      <c r="U19" s="608" t="s">
        <v>72</v>
      </c>
      <c r="V19" s="609" t="s">
        <v>72</v>
      </c>
      <c r="W19" s="706" t="s">
        <v>72</v>
      </c>
    </row>
    <row r="20" spans="1:88" ht="50.1" customHeight="1" x14ac:dyDescent="0.25">
      <c r="A20" s="262"/>
      <c r="B20" s="104" t="s">
        <v>72</v>
      </c>
      <c r="C20" s="520"/>
      <c r="D20" s="45"/>
      <c r="E20" s="99"/>
      <c r="F20" s="597" t="s">
        <v>72</v>
      </c>
      <c r="G20" s="598" t="s">
        <v>72</v>
      </c>
      <c r="H20" s="610" t="s">
        <v>72</v>
      </c>
      <c r="I20" s="600" t="s">
        <v>72</v>
      </c>
      <c r="J20" s="601" t="s">
        <v>72</v>
      </c>
      <c r="K20" s="706" t="s">
        <v>72</v>
      </c>
      <c r="L20" s="602" t="s">
        <v>72</v>
      </c>
      <c r="M20" s="603" t="s">
        <v>72</v>
      </c>
      <c r="N20" s="706" t="s">
        <v>72</v>
      </c>
      <c r="O20" s="604" t="s">
        <v>72</v>
      </c>
      <c r="P20" s="605" t="s">
        <v>72</v>
      </c>
      <c r="Q20" s="706" t="s">
        <v>72</v>
      </c>
      <c r="R20" s="606" t="s">
        <v>72</v>
      </c>
      <c r="S20" s="607" t="s">
        <v>72</v>
      </c>
      <c r="T20" s="706" t="s">
        <v>72</v>
      </c>
      <c r="U20" s="608" t="s">
        <v>72</v>
      </c>
      <c r="V20" s="609" t="s">
        <v>72</v>
      </c>
      <c r="W20" s="706" t="s">
        <v>72</v>
      </c>
    </row>
    <row r="21" spans="1:88" ht="50.1" customHeight="1" x14ac:dyDescent="0.25">
      <c r="A21" s="262"/>
      <c r="B21" s="104" t="s">
        <v>72</v>
      </c>
      <c r="C21" s="520"/>
      <c r="D21" s="45"/>
      <c r="E21" s="99"/>
      <c r="F21" s="597" t="s">
        <v>72</v>
      </c>
      <c r="G21" s="598" t="s">
        <v>72</v>
      </c>
      <c r="H21" s="610" t="s">
        <v>72</v>
      </c>
      <c r="I21" s="600" t="s">
        <v>72</v>
      </c>
      <c r="J21" s="601" t="s">
        <v>72</v>
      </c>
      <c r="K21" s="706" t="s">
        <v>72</v>
      </c>
      <c r="L21" s="602" t="s">
        <v>72</v>
      </c>
      <c r="M21" s="603" t="s">
        <v>72</v>
      </c>
      <c r="N21" s="706" t="s">
        <v>72</v>
      </c>
      <c r="O21" s="604" t="s">
        <v>72</v>
      </c>
      <c r="P21" s="605" t="s">
        <v>72</v>
      </c>
      <c r="Q21" s="706" t="s">
        <v>72</v>
      </c>
      <c r="R21" s="606" t="s">
        <v>72</v>
      </c>
      <c r="S21" s="607" t="s">
        <v>72</v>
      </c>
      <c r="T21" s="706" t="s">
        <v>72</v>
      </c>
      <c r="U21" s="608" t="s">
        <v>72</v>
      </c>
      <c r="V21" s="609" t="s">
        <v>72</v>
      </c>
      <c r="W21" s="706" t="s">
        <v>72</v>
      </c>
    </row>
    <row r="22" spans="1:88" ht="50.1" customHeight="1" x14ac:dyDescent="0.25">
      <c r="A22" s="262"/>
      <c r="B22" s="104" t="s">
        <v>72</v>
      </c>
      <c r="C22" s="520"/>
      <c r="D22" s="45"/>
      <c r="E22" s="99"/>
      <c r="F22" s="597" t="s">
        <v>72</v>
      </c>
      <c r="G22" s="598" t="s">
        <v>72</v>
      </c>
      <c r="H22" s="610" t="s">
        <v>72</v>
      </c>
      <c r="I22" s="600" t="s">
        <v>72</v>
      </c>
      <c r="J22" s="601" t="s">
        <v>72</v>
      </c>
      <c r="K22" s="706" t="s">
        <v>72</v>
      </c>
      <c r="L22" s="602" t="s">
        <v>72</v>
      </c>
      <c r="M22" s="603" t="s">
        <v>72</v>
      </c>
      <c r="N22" s="706" t="s">
        <v>72</v>
      </c>
      <c r="O22" s="604" t="s">
        <v>72</v>
      </c>
      <c r="P22" s="605" t="s">
        <v>72</v>
      </c>
      <c r="Q22" s="706" t="s">
        <v>72</v>
      </c>
      <c r="R22" s="606" t="s">
        <v>72</v>
      </c>
      <c r="S22" s="607" t="s">
        <v>72</v>
      </c>
      <c r="T22" s="706" t="s">
        <v>72</v>
      </c>
      <c r="U22" s="608" t="s">
        <v>72</v>
      </c>
      <c r="V22" s="609" t="s">
        <v>72</v>
      </c>
      <c r="W22" s="706" t="s">
        <v>72</v>
      </c>
    </row>
    <row r="23" spans="1:88" s="74" customFormat="1" ht="50.1" customHeight="1" thickBot="1" x14ac:dyDescent="0.3">
      <c r="A23" s="262"/>
      <c r="B23" s="105" t="s">
        <v>72</v>
      </c>
      <c r="C23" s="521"/>
      <c r="D23" s="46"/>
      <c r="E23" s="112"/>
      <c r="F23" s="611" t="s">
        <v>72</v>
      </c>
      <c r="G23" s="612" t="s">
        <v>72</v>
      </c>
      <c r="H23" s="613" t="s">
        <v>72</v>
      </c>
      <c r="I23" s="614" t="s">
        <v>72</v>
      </c>
      <c r="J23" s="615" t="s">
        <v>72</v>
      </c>
      <c r="K23" s="707" t="s">
        <v>72</v>
      </c>
      <c r="L23" s="616" t="s">
        <v>72</v>
      </c>
      <c r="M23" s="617" t="s">
        <v>72</v>
      </c>
      <c r="N23" s="707" t="s">
        <v>72</v>
      </c>
      <c r="O23" s="618" t="s">
        <v>72</v>
      </c>
      <c r="P23" s="619" t="s">
        <v>72</v>
      </c>
      <c r="Q23" s="707" t="s">
        <v>72</v>
      </c>
      <c r="R23" s="620" t="s">
        <v>72</v>
      </c>
      <c r="S23" s="621" t="s">
        <v>72</v>
      </c>
      <c r="T23" s="707" t="s">
        <v>72</v>
      </c>
      <c r="U23" s="622" t="s">
        <v>72</v>
      </c>
      <c r="V23" s="623" t="s">
        <v>72</v>
      </c>
      <c r="W23" s="707" t="s">
        <v>72</v>
      </c>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row>
    <row r="24" spans="1:88" ht="21" customHeight="1" thickTop="1" x14ac:dyDescent="0.2">
      <c r="A24" s="262"/>
      <c r="B24" s="154"/>
      <c r="C24" s="508" t="s">
        <v>119</v>
      </c>
      <c r="D24" s="509"/>
      <c r="E24" s="510"/>
      <c r="F24" s="624"/>
      <c r="G24" s="625"/>
      <c r="H24" s="626"/>
      <c r="I24" s="627"/>
      <c r="J24" s="628"/>
      <c r="K24" s="710"/>
      <c r="L24" s="629"/>
      <c r="M24" s="630"/>
      <c r="N24" s="710"/>
      <c r="O24" s="631"/>
      <c r="P24" s="632"/>
      <c r="Q24" s="710"/>
      <c r="R24" s="633"/>
      <c r="S24" s="634"/>
      <c r="T24" s="710"/>
      <c r="U24" s="635"/>
      <c r="V24" s="636"/>
      <c r="W24" s="710"/>
    </row>
    <row r="25" spans="1:88" ht="21" customHeight="1" thickBot="1" x14ac:dyDescent="0.3">
      <c r="A25" s="262"/>
      <c r="B25" s="155"/>
      <c r="C25" s="511"/>
      <c r="D25" s="512"/>
      <c r="E25" s="513"/>
      <c r="F25" s="637"/>
      <c r="G25" s="638"/>
      <c r="H25" s="705"/>
      <c r="I25" s="639"/>
      <c r="J25" s="640"/>
      <c r="K25" s="711"/>
      <c r="L25" s="641"/>
      <c r="M25" s="642"/>
      <c r="N25" s="711"/>
      <c r="O25" s="643"/>
      <c r="P25" s="644"/>
      <c r="Q25" s="711"/>
      <c r="R25" s="645"/>
      <c r="S25" s="646"/>
      <c r="T25" s="711"/>
      <c r="U25" s="647"/>
      <c r="V25" s="648"/>
      <c r="W25" s="711"/>
    </row>
    <row r="26" spans="1:88" ht="48" customHeight="1" thickTop="1" x14ac:dyDescent="0.25">
      <c r="A26" s="262"/>
      <c r="B26" s="104" t="s">
        <v>72</v>
      </c>
      <c r="C26" s="519" t="s">
        <v>120</v>
      </c>
      <c r="D26" s="109"/>
      <c r="E26" s="108"/>
      <c r="F26" s="597" t="s">
        <v>72</v>
      </c>
      <c r="G26" s="598" t="s">
        <v>72</v>
      </c>
      <c r="H26" s="610" t="s">
        <v>72</v>
      </c>
      <c r="I26" s="600" t="s">
        <v>72</v>
      </c>
      <c r="J26" s="601" t="s">
        <v>72</v>
      </c>
      <c r="K26" s="706" t="s">
        <v>72</v>
      </c>
      <c r="L26" s="602" t="s">
        <v>72</v>
      </c>
      <c r="M26" s="603" t="s">
        <v>72</v>
      </c>
      <c r="N26" s="706" t="s">
        <v>72</v>
      </c>
      <c r="O26" s="604" t="s">
        <v>72</v>
      </c>
      <c r="P26" s="605" t="s">
        <v>72</v>
      </c>
      <c r="Q26" s="706" t="s">
        <v>72</v>
      </c>
      <c r="R26" s="606" t="s">
        <v>72</v>
      </c>
      <c r="S26" s="607" t="s">
        <v>72</v>
      </c>
      <c r="T26" s="706" t="s">
        <v>72</v>
      </c>
      <c r="U26" s="608" t="s">
        <v>72</v>
      </c>
      <c r="V26" s="609" t="s">
        <v>72</v>
      </c>
      <c r="W26" s="706" t="s">
        <v>72</v>
      </c>
    </row>
    <row r="27" spans="1:88" ht="48" customHeight="1" x14ac:dyDescent="0.25">
      <c r="A27" s="262"/>
      <c r="B27" s="104" t="s">
        <v>72</v>
      </c>
      <c r="C27" s="520"/>
      <c r="D27" s="45"/>
      <c r="E27" s="99"/>
      <c r="F27" s="597" t="s">
        <v>72</v>
      </c>
      <c r="G27" s="598" t="s">
        <v>72</v>
      </c>
      <c r="H27" s="610" t="s">
        <v>72</v>
      </c>
      <c r="I27" s="600" t="s">
        <v>72</v>
      </c>
      <c r="J27" s="601" t="s">
        <v>72</v>
      </c>
      <c r="K27" s="706" t="s">
        <v>72</v>
      </c>
      <c r="L27" s="602" t="s">
        <v>72</v>
      </c>
      <c r="M27" s="603" t="s">
        <v>72</v>
      </c>
      <c r="N27" s="706" t="s">
        <v>72</v>
      </c>
      <c r="O27" s="604" t="s">
        <v>72</v>
      </c>
      <c r="P27" s="605" t="s">
        <v>72</v>
      </c>
      <c r="Q27" s="706" t="s">
        <v>72</v>
      </c>
      <c r="R27" s="606" t="s">
        <v>72</v>
      </c>
      <c r="S27" s="607" t="s">
        <v>72</v>
      </c>
      <c r="T27" s="706" t="s">
        <v>72</v>
      </c>
      <c r="U27" s="608" t="s">
        <v>72</v>
      </c>
      <c r="V27" s="609" t="s">
        <v>72</v>
      </c>
      <c r="W27" s="706" t="s">
        <v>72</v>
      </c>
    </row>
    <row r="28" spans="1:88" ht="48" customHeight="1" x14ac:dyDescent="0.25">
      <c r="A28" s="262"/>
      <c r="B28" s="104" t="s">
        <v>72</v>
      </c>
      <c r="C28" s="520"/>
      <c r="D28" s="45"/>
      <c r="E28" s="99"/>
      <c r="F28" s="597" t="s">
        <v>72</v>
      </c>
      <c r="G28" s="598" t="s">
        <v>72</v>
      </c>
      <c r="H28" s="610" t="s">
        <v>72</v>
      </c>
      <c r="I28" s="600" t="s">
        <v>72</v>
      </c>
      <c r="J28" s="601" t="s">
        <v>72</v>
      </c>
      <c r="K28" s="706" t="s">
        <v>72</v>
      </c>
      <c r="L28" s="602" t="s">
        <v>72</v>
      </c>
      <c r="M28" s="603" t="s">
        <v>72</v>
      </c>
      <c r="N28" s="706" t="s">
        <v>72</v>
      </c>
      <c r="O28" s="604" t="s">
        <v>72</v>
      </c>
      <c r="P28" s="605" t="s">
        <v>72</v>
      </c>
      <c r="Q28" s="706" t="s">
        <v>72</v>
      </c>
      <c r="R28" s="606" t="s">
        <v>72</v>
      </c>
      <c r="S28" s="607" t="s">
        <v>72</v>
      </c>
      <c r="T28" s="706" t="s">
        <v>72</v>
      </c>
      <c r="U28" s="608" t="s">
        <v>72</v>
      </c>
      <c r="V28" s="609" t="s">
        <v>72</v>
      </c>
      <c r="W28" s="706" t="s">
        <v>72</v>
      </c>
    </row>
    <row r="29" spans="1:88" ht="48" customHeight="1" x14ac:dyDescent="0.25">
      <c r="A29" s="262"/>
      <c r="B29" s="104" t="s">
        <v>72</v>
      </c>
      <c r="C29" s="520"/>
      <c r="D29" s="45"/>
      <c r="E29" s="99"/>
      <c r="F29" s="597" t="s">
        <v>72</v>
      </c>
      <c r="G29" s="598" t="s">
        <v>72</v>
      </c>
      <c r="H29" s="610" t="s">
        <v>72</v>
      </c>
      <c r="I29" s="600" t="s">
        <v>72</v>
      </c>
      <c r="J29" s="601" t="s">
        <v>72</v>
      </c>
      <c r="K29" s="706" t="s">
        <v>72</v>
      </c>
      <c r="L29" s="602" t="s">
        <v>72</v>
      </c>
      <c r="M29" s="603" t="s">
        <v>72</v>
      </c>
      <c r="N29" s="706" t="s">
        <v>72</v>
      </c>
      <c r="O29" s="604" t="s">
        <v>72</v>
      </c>
      <c r="P29" s="605" t="s">
        <v>72</v>
      </c>
      <c r="Q29" s="706" t="s">
        <v>72</v>
      </c>
      <c r="R29" s="606" t="s">
        <v>72</v>
      </c>
      <c r="S29" s="607" t="s">
        <v>72</v>
      </c>
      <c r="T29" s="706" t="s">
        <v>72</v>
      </c>
      <c r="U29" s="608" t="s">
        <v>72</v>
      </c>
      <c r="V29" s="609" t="s">
        <v>72</v>
      </c>
      <c r="W29" s="706" t="s">
        <v>72</v>
      </c>
    </row>
    <row r="30" spans="1:88" ht="48" customHeight="1" x14ac:dyDescent="0.25">
      <c r="A30" s="262"/>
      <c r="B30" s="104" t="s">
        <v>72</v>
      </c>
      <c r="C30" s="520"/>
      <c r="D30" s="45"/>
      <c r="E30" s="99"/>
      <c r="F30" s="597" t="s">
        <v>72</v>
      </c>
      <c r="G30" s="598" t="s">
        <v>72</v>
      </c>
      <c r="H30" s="610" t="s">
        <v>72</v>
      </c>
      <c r="I30" s="600" t="s">
        <v>72</v>
      </c>
      <c r="J30" s="601" t="s">
        <v>72</v>
      </c>
      <c r="K30" s="706" t="s">
        <v>72</v>
      </c>
      <c r="L30" s="602" t="s">
        <v>72</v>
      </c>
      <c r="M30" s="603" t="s">
        <v>72</v>
      </c>
      <c r="N30" s="706" t="s">
        <v>72</v>
      </c>
      <c r="O30" s="604" t="s">
        <v>72</v>
      </c>
      <c r="P30" s="605" t="s">
        <v>72</v>
      </c>
      <c r="Q30" s="706" t="s">
        <v>72</v>
      </c>
      <c r="R30" s="606" t="s">
        <v>72</v>
      </c>
      <c r="S30" s="607" t="s">
        <v>72</v>
      </c>
      <c r="T30" s="706" t="s">
        <v>72</v>
      </c>
      <c r="U30" s="608" t="s">
        <v>72</v>
      </c>
      <c r="V30" s="609" t="s">
        <v>72</v>
      </c>
      <c r="W30" s="706" t="s">
        <v>72</v>
      </c>
    </row>
    <row r="31" spans="1:88" ht="48" customHeight="1" x14ac:dyDescent="0.25">
      <c r="A31" s="262"/>
      <c r="B31" s="104" t="s">
        <v>72</v>
      </c>
      <c r="C31" s="520"/>
      <c r="D31" s="45"/>
      <c r="E31" s="99"/>
      <c r="F31" s="597" t="s">
        <v>72</v>
      </c>
      <c r="G31" s="598" t="s">
        <v>72</v>
      </c>
      <c r="H31" s="610" t="s">
        <v>72</v>
      </c>
      <c r="I31" s="600" t="s">
        <v>72</v>
      </c>
      <c r="J31" s="601" t="s">
        <v>72</v>
      </c>
      <c r="K31" s="706" t="s">
        <v>72</v>
      </c>
      <c r="L31" s="602" t="s">
        <v>72</v>
      </c>
      <c r="M31" s="603" t="s">
        <v>72</v>
      </c>
      <c r="N31" s="706" t="s">
        <v>72</v>
      </c>
      <c r="O31" s="604" t="s">
        <v>72</v>
      </c>
      <c r="P31" s="605" t="s">
        <v>72</v>
      </c>
      <c r="Q31" s="706" t="s">
        <v>72</v>
      </c>
      <c r="R31" s="606" t="s">
        <v>72</v>
      </c>
      <c r="S31" s="607" t="s">
        <v>72</v>
      </c>
      <c r="T31" s="706" t="s">
        <v>72</v>
      </c>
      <c r="U31" s="608" t="s">
        <v>72</v>
      </c>
      <c r="V31" s="609" t="s">
        <v>72</v>
      </c>
      <c r="W31" s="706" t="s">
        <v>72</v>
      </c>
    </row>
    <row r="32" spans="1:88" ht="48" customHeight="1" x14ac:dyDescent="0.25">
      <c r="A32" s="262"/>
      <c r="B32" s="104" t="s">
        <v>72</v>
      </c>
      <c r="C32" s="520"/>
      <c r="D32" s="45"/>
      <c r="E32" s="99"/>
      <c r="F32" s="597" t="s">
        <v>72</v>
      </c>
      <c r="G32" s="598" t="s">
        <v>72</v>
      </c>
      <c r="H32" s="610" t="s">
        <v>72</v>
      </c>
      <c r="I32" s="600" t="s">
        <v>72</v>
      </c>
      <c r="J32" s="601" t="s">
        <v>72</v>
      </c>
      <c r="K32" s="706" t="s">
        <v>72</v>
      </c>
      <c r="L32" s="602" t="s">
        <v>72</v>
      </c>
      <c r="M32" s="603" t="s">
        <v>72</v>
      </c>
      <c r="N32" s="706" t="s">
        <v>72</v>
      </c>
      <c r="O32" s="604" t="s">
        <v>72</v>
      </c>
      <c r="P32" s="605" t="s">
        <v>72</v>
      </c>
      <c r="Q32" s="706" t="s">
        <v>72</v>
      </c>
      <c r="R32" s="606" t="s">
        <v>72</v>
      </c>
      <c r="S32" s="607" t="s">
        <v>72</v>
      </c>
      <c r="T32" s="706" t="s">
        <v>72</v>
      </c>
      <c r="U32" s="608" t="s">
        <v>72</v>
      </c>
      <c r="V32" s="609" t="s">
        <v>72</v>
      </c>
      <c r="W32" s="706" t="s">
        <v>72</v>
      </c>
    </row>
    <row r="33" spans="1:88" s="74" customFormat="1" ht="48" customHeight="1" x14ac:dyDescent="0.25">
      <c r="A33" s="262"/>
      <c r="B33" s="104" t="s">
        <v>72</v>
      </c>
      <c r="C33" s="520"/>
      <c r="D33" s="45"/>
      <c r="E33" s="99"/>
      <c r="F33" s="597" t="s">
        <v>72</v>
      </c>
      <c r="G33" s="598" t="s">
        <v>72</v>
      </c>
      <c r="H33" s="703" t="s">
        <v>72</v>
      </c>
      <c r="I33" s="600" t="s">
        <v>72</v>
      </c>
      <c r="J33" s="601" t="s">
        <v>72</v>
      </c>
      <c r="K33" s="706" t="s">
        <v>72</v>
      </c>
      <c r="L33" s="602" t="s">
        <v>72</v>
      </c>
      <c r="M33" s="603" t="s">
        <v>72</v>
      </c>
      <c r="N33" s="706" t="s">
        <v>72</v>
      </c>
      <c r="O33" s="604" t="s">
        <v>72</v>
      </c>
      <c r="P33" s="605" t="s">
        <v>72</v>
      </c>
      <c r="Q33" s="706" t="s">
        <v>72</v>
      </c>
      <c r="R33" s="606" t="s">
        <v>72</v>
      </c>
      <c r="S33" s="607" t="s">
        <v>72</v>
      </c>
      <c r="T33" s="706" t="s">
        <v>72</v>
      </c>
      <c r="U33" s="608" t="s">
        <v>72</v>
      </c>
      <c r="V33" s="609" t="s">
        <v>72</v>
      </c>
      <c r="W33" s="706" t="s">
        <v>72</v>
      </c>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row>
    <row r="34" spans="1:88" ht="48" customHeight="1" x14ac:dyDescent="0.25">
      <c r="A34" s="262"/>
      <c r="B34" s="104" t="s">
        <v>72</v>
      </c>
      <c r="C34" s="520"/>
      <c r="D34" s="45"/>
      <c r="E34" s="99"/>
      <c r="F34" s="597" t="s">
        <v>72</v>
      </c>
      <c r="G34" s="598" t="s">
        <v>72</v>
      </c>
      <c r="H34" s="610" t="s">
        <v>72</v>
      </c>
      <c r="I34" s="600" t="s">
        <v>72</v>
      </c>
      <c r="J34" s="601" t="s">
        <v>72</v>
      </c>
      <c r="K34" s="706" t="s">
        <v>72</v>
      </c>
      <c r="L34" s="602" t="s">
        <v>72</v>
      </c>
      <c r="M34" s="603" t="s">
        <v>72</v>
      </c>
      <c r="N34" s="706" t="s">
        <v>72</v>
      </c>
      <c r="O34" s="604" t="s">
        <v>72</v>
      </c>
      <c r="P34" s="605" t="s">
        <v>72</v>
      </c>
      <c r="Q34" s="706" t="s">
        <v>72</v>
      </c>
      <c r="R34" s="606" t="s">
        <v>72</v>
      </c>
      <c r="S34" s="607" t="s">
        <v>72</v>
      </c>
      <c r="T34" s="706" t="s">
        <v>72</v>
      </c>
      <c r="U34" s="608" t="s">
        <v>72</v>
      </c>
      <c r="V34" s="609" t="s">
        <v>72</v>
      </c>
      <c r="W34" s="706" t="s">
        <v>72</v>
      </c>
    </row>
    <row r="35" spans="1:88" ht="48" customHeight="1" x14ac:dyDescent="0.25">
      <c r="A35" s="262"/>
      <c r="B35" s="104" t="s">
        <v>72</v>
      </c>
      <c r="C35" s="520"/>
      <c r="D35" s="45"/>
      <c r="E35" s="99"/>
      <c r="F35" s="597" t="s">
        <v>72</v>
      </c>
      <c r="G35" s="598" t="s">
        <v>72</v>
      </c>
      <c r="H35" s="610" t="s">
        <v>72</v>
      </c>
      <c r="I35" s="600" t="s">
        <v>72</v>
      </c>
      <c r="J35" s="601" t="s">
        <v>72</v>
      </c>
      <c r="K35" s="706" t="s">
        <v>72</v>
      </c>
      <c r="L35" s="602" t="s">
        <v>72</v>
      </c>
      <c r="M35" s="603" t="s">
        <v>72</v>
      </c>
      <c r="N35" s="706" t="s">
        <v>72</v>
      </c>
      <c r="O35" s="604" t="s">
        <v>72</v>
      </c>
      <c r="P35" s="605" t="s">
        <v>72</v>
      </c>
      <c r="Q35" s="706" t="s">
        <v>72</v>
      </c>
      <c r="R35" s="606" t="s">
        <v>72</v>
      </c>
      <c r="S35" s="607" t="s">
        <v>72</v>
      </c>
      <c r="T35" s="706" t="s">
        <v>72</v>
      </c>
      <c r="U35" s="608" t="s">
        <v>72</v>
      </c>
      <c r="V35" s="609" t="s">
        <v>72</v>
      </c>
      <c r="W35" s="706" t="s">
        <v>72</v>
      </c>
    </row>
    <row r="36" spans="1:88" ht="48" customHeight="1" x14ac:dyDescent="0.25">
      <c r="A36" s="262"/>
      <c r="B36" s="104" t="s">
        <v>72</v>
      </c>
      <c r="C36" s="520"/>
      <c r="D36" s="45"/>
      <c r="E36" s="99"/>
      <c r="F36" s="597" t="s">
        <v>72</v>
      </c>
      <c r="G36" s="598" t="s">
        <v>72</v>
      </c>
      <c r="H36" s="610" t="s">
        <v>72</v>
      </c>
      <c r="I36" s="600" t="s">
        <v>72</v>
      </c>
      <c r="J36" s="601" t="s">
        <v>72</v>
      </c>
      <c r="K36" s="706" t="s">
        <v>72</v>
      </c>
      <c r="L36" s="602" t="s">
        <v>72</v>
      </c>
      <c r="M36" s="603" t="s">
        <v>72</v>
      </c>
      <c r="N36" s="706" t="s">
        <v>72</v>
      </c>
      <c r="O36" s="604" t="s">
        <v>72</v>
      </c>
      <c r="P36" s="605" t="s">
        <v>72</v>
      </c>
      <c r="Q36" s="706" t="s">
        <v>72</v>
      </c>
      <c r="R36" s="606" t="s">
        <v>72</v>
      </c>
      <c r="S36" s="607" t="s">
        <v>72</v>
      </c>
      <c r="T36" s="706" t="s">
        <v>72</v>
      </c>
      <c r="U36" s="608" t="s">
        <v>72</v>
      </c>
      <c r="V36" s="609" t="s">
        <v>72</v>
      </c>
      <c r="W36" s="706" t="s">
        <v>72</v>
      </c>
    </row>
    <row r="37" spans="1:88" ht="48" customHeight="1" x14ac:dyDescent="0.25">
      <c r="A37" s="262"/>
      <c r="B37" s="104" t="s">
        <v>72</v>
      </c>
      <c r="C37" s="520"/>
      <c r="D37" s="45"/>
      <c r="E37" s="99"/>
      <c r="F37" s="597" t="s">
        <v>72</v>
      </c>
      <c r="G37" s="598" t="s">
        <v>72</v>
      </c>
      <c r="H37" s="610" t="s">
        <v>72</v>
      </c>
      <c r="I37" s="600" t="s">
        <v>72</v>
      </c>
      <c r="J37" s="601" t="s">
        <v>72</v>
      </c>
      <c r="K37" s="706" t="s">
        <v>72</v>
      </c>
      <c r="L37" s="602" t="s">
        <v>72</v>
      </c>
      <c r="M37" s="603" t="s">
        <v>72</v>
      </c>
      <c r="N37" s="706" t="s">
        <v>72</v>
      </c>
      <c r="O37" s="604" t="s">
        <v>72</v>
      </c>
      <c r="P37" s="605" t="s">
        <v>72</v>
      </c>
      <c r="Q37" s="706" t="s">
        <v>72</v>
      </c>
      <c r="R37" s="606" t="s">
        <v>72</v>
      </c>
      <c r="S37" s="607" t="s">
        <v>72</v>
      </c>
      <c r="T37" s="706" t="s">
        <v>72</v>
      </c>
      <c r="U37" s="608" t="s">
        <v>72</v>
      </c>
      <c r="V37" s="609" t="s">
        <v>72</v>
      </c>
      <c r="W37" s="706" t="s">
        <v>72</v>
      </c>
    </row>
    <row r="38" spans="1:88" s="74" customFormat="1" ht="48" customHeight="1" thickBot="1" x14ac:dyDescent="0.3">
      <c r="A38" s="262"/>
      <c r="B38" s="105" t="s">
        <v>72</v>
      </c>
      <c r="C38" s="521"/>
      <c r="D38" s="46"/>
      <c r="E38" s="112"/>
      <c r="F38" s="611" t="s">
        <v>72</v>
      </c>
      <c r="G38" s="612" t="s">
        <v>72</v>
      </c>
      <c r="H38" s="613" t="s">
        <v>72</v>
      </c>
      <c r="I38" s="614" t="s">
        <v>72</v>
      </c>
      <c r="J38" s="615" t="s">
        <v>72</v>
      </c>
      <c r="K38" s="707" t="s">
        <v>72</v>
      </c>
      <c r="L38" s="616" t="s">
        <v>72</v>
      </c>
      <c r="M38" s="617" t="s">
        <v>72</v>
      </c>
      <c r="N38" s="707" t="s">
        <v>72</v>
      </c>
      <c r="O38" s="618" t="s">
        <v>72</v>
      </c>
      <c r="P38" s="619" t="s">
        <v>72</v>
      </c>
      <c r="Q38" s="707" t="s">
        <v>72</v>
      </c>
      <c r="R38" s="620" t="s">
        <v>72</v>
      </c>
      <c r="S38" s="621" t="s">
        <v>72</v>
      </c>
      <c r="T38" s="707" t="s">
        <v>72</v>
      </c>
      <c r="U38" s="622" t="s">
        <v>72</v>
      </c>
      <c r="V38" s="623" t="s">
        <v>72</v>
      </c>
      <c r="W38" s="707" t="s">
        <v>72</v>
      </c>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row>
    <row r="39" spans="1:88" ht="21" customHeight="1" thickTop="1" x14ac:dyDescent="0.2">
      <c r="A39" s="262"/>
      <c r="B39" s="154"/>
      <c r="C39" s="508" t="s">
        <v>121</v>
      </c>
      <c r="D39" s="509"/>
      <c r="E39" s="510"/>
      <c r="F39" s="624"/>
      <c r="G39" s="625"/>
      <c r="H39" s="626"/>
      <c r="I39" s="627"/>
      <c r="J39" s="628"/>
      <c r="K39" s="710"/>
      <c r="L39" s="629"/>
      <c r="M39" s="630"/>
      <c r="N39" s="710"/>
      <c r="O39" s="631"/>
      <c r="P39" s="632"/>
      <c r="Q39" s="710"/>
      <c r="R39" s="633"/>
      <c r="S39" s="634"/>
      <c r="T39" s="710"/>
      <c r="U39" s="635"/>
      <c r="V39" s="636"/>
      <c r="W39" s="710"/>
    </row>
    <row r="40" spans="1:88" ht="21" customHeight="1" thickBot="1" x14ac:dyDescent="0.3">
      <c r="A40" s="262"/>
      <c r="B40" s="155"/>
      <c r="C40" s="511"/>
      <c r="D40" s="512"/>
      <c r="E40" s="513"/>
      <c r="F40" s="637"/>
      <c r="G40" s="638"/>
      <c r="H40" s="705"/>
      <c r="I40" s="639"/>
      <c r="J40" s="640"/>
      <c r="K40" s="711"/>
      <c r="L40" s="641"/>
      <c r="M40" s="642"/>
      <c r="N40" s="711"/>
      <c r="O40" s="643"/>
      <c r="P40" s="644"/>
      <c r="Q40" s="711"/>
      <c r="R40" s="645"/>
      <c r="S40" s="646"/>
      <c r="T40" s="711"/>
      <c r="U40" s="647"/>
      <c r="V40" s="648"/>
      <c r="W40" s="711"/>
    </row>
    <row r="41" spans="1:88" ht="48" customHeight="1" thickTop="1" x14ac:dyDescent="0.25">
      <c r="A41" s="262"/>
      <c r="B41" s="104" t="s">
        <v>72</v>
      </c>
      <c r="C41" s="519" t="s">
        <v>122</v>
      </c>
      <c r="D41" s="109"/>
      <c r="E41" s="108"/>
      <c r="F41" s="597" t="s">
        <v>72</v>
      </c>
      <c r="G41" s="598" t="s">
        <v>72</v>
      </c>
      <c r="H41" s="610" t="s">
        <v>72</v>
      </c>
      <c r="I41" s="600" t="s">
        <v>72</v>
      </c>
      <c r="J41" s="601" t="s">
        <v>72</v>
      </c>
      <c r="K41" s="706" t="s">
        <v>72</v>
      </c>
      <c r="L41" s="602" t="s">
        <v>72</v>
      </c>
      <c r="M41" s="603" t="s">
        <v>72</v>
      </c>
      <c r="N41" s="706" t="s">
        <v>72</v>
      </c>
      <c r="O41" s="604" t="s">
        <v>72</v>
      </c>
      <c r="P41" s="605" t="s">
        <v>72</v>
      </c>
      <c r="Q41" s="706" t="s">
        <v>72</v>
      </c>
      <c r="R41" s="606" t="s">
        <v>72</v>
      </c>
      <c r="S41" s="607" t="s">
        <v>72</v>
      </c>
      <c r="T41" s="706" t="s">
        <v>72</v>
      </c>
      <c r="U41" s="608" t="s">
        <v>72</v>
      </c>
      <c r="V41" s="609" t="s">
        <v>72</v>
      </c>
      <c r="W41" s="706" t="s">
        <v>72</v>
      </c>
    </row>
    <row r="42" spans="1:88" ht="48" customHeight="1" x14ac:dyDescent="0.25">
      <c r="A42" s="262"/>
      <c r="B42" s="104" t="s">
        <v>72</v>
      </c>
      <c r="C42" s="520"/>
      <c r="D42" s="45"/>
      <c r="E42" s="99"/>
      <c r="F42" s="597" t="s">
        <v>72</v>
      </c>
      <c r="G42" s="598" t="s">
        <v>72</v>
      </c>
      <c r="H42" s="610" t="s">
        <v>72</v>
      </c>
      <c r="I42" s="600" t="s">
        <v>72</v>
      </c>
      <c r="J42" s="601" t="s">
        <v>72</v>
      </c>
      <c r="K42" s="706" t="s">
        <v>72</v>
      </c>
      <c r="L42" s="602" t="s">
        <v>72</v>
      </c>
      <c r="M42" s="603" t="s">
        <v>72</v>
      </c>
      <c r="N42" s="706" t="s">
        <v>72</v>
      </c>
      <c r="O42" s="604" t="s">
        <v>72</v>
      </c>
      <c r="P42" s="605" t="s">
        <v>72</v>
      </c>
      <c r="Q42" s="706" t="s">
        <v>72</v>
      </c>
      <c r="R42" s="606" t="s">
        <v>72</v>
      </c>
      <c r="S42" s="607" t="s">
        <v>72</v>
      </c>
      <c r="T42" s="706" t="s">
        <v>72</v>
      </c>
      <c r="U42" s="608" t="s">
        <v>72</v>
      </c>
      <c r="V42" s="609" t="s">
        <v>72</v>
      </c>
      <c r="W42" s="706" t="s">
        <v>72</v>
      </c>
    </row>
    <row r="43" spans="1:88" ht="48" customHeight="1" x14ac:dyDescent="0.25">
      <c r="A43" s="262"/>
      <c r="B43" s="104" t="s">
        <v>72</v>
      </c>
      <c r="C43" s="520"/>
      <c r="D43" s="45"/>
      <c r="E43" s="99"/>
      <c r="F43" s="597" t="s">
        <v>72</v>
      </c>
      <c r="G43" s="598" t="s">
        <v>72</v>
      </c>
      <c r="H43" s="610" t="s">
        <v>72</v>
      </c>
      <c r="I43" s="600" t="s">
        <v>72</v>
      </c>
      <c r="J43" s="601" t="s">
        <v>72</v>
      </c>
      <c r="K43" s="706" t="s">
        <v>72</v>
      </c>
      <c r="L43" s="602" t="s">
        <v>72</v>
      </c>
      <c r="M43" s="603" t="s">
        <v>72</v>
      </c>
      <c r="N43" s="706" t="s">
        <v>72</v>
      </c>
      <c r="O43" s="604" t="s">
        <v>72</v>
      </c>
      <c r="P43" s="605" t="s">
        <v>72</v>
      </c>
      <c r="Q43" s="706" t="s">
        <v>72</v>
      </c>
      <c r="R43" s="606" t="s">
        <v>72</v>
      </c>
      <c r="S43" s="607" t="s">
        <v>72</v>
      </c>
      <c r="T43" s="706" t="s">
        <v>72</v>
      </c>
      <c r="U43" s="608" t="s">
        <v>72</v>
      </c>
      <c r="V43" s="609" t="s">
        <v>72</v>
      </c>
      <c r="W43" s="706" t="s">
        <v>72</v>
      </c>
    </row>
    <row r="44" spans="1:88" ht="48" customHeight="1" x14ac:dyDescent="0.25">
      <c r="A44" s="262"/>
      <c r="B44" s="104" t="s">
        <v>72</v>
      </c>
      <c r="C44" s="520"/>
      <c r="D44" s="45"/>
      <c r="E44" s="99"/>
      <c r="F44" s="597" t="s">
        <v>72</v>
      </c>
      <c r="G44" s="598" t="s">
        <v>72</v>
      </c>
      <c r="H44" s="610" t="s">
        <v>72</v>
      </c>
      <c r="I44" s="600" t="s">
        <v>72</v>
      </c>
      <c r="J44" s="601" t="s">
        <v>72</v>
      </c>
      <c r="K44" s="706" t="s">
        <v>72</v>
      </c>
      <c r="L44" s="602" t="s">
        <v>72</v>
      </c>
      <c r="M44" s="603" t="s">
        <v>72</v>
      </c>
      <c r="N44" s="706" t="s">
        <v>72</v>
      </c>
      <c r="O44" s="604" t="s">
        <v>72</v>
      </c>
      <c r="P44" s="605" t="s">
        <v>72</v>
      </c>
      <c r="Q44" s="706" t="s">
        <v>72</v>
      </c>
      <c r="R44" s="606" t="s">
        <v>72</v>
      </c>
      <c r="S44" s="607" t="s">
        <v>72</v>
      </c>
      <c r="T44" s="706" t="s">
        <v>72</v>
      </c>
      <c r="U44" s="608" t="s">
        <v>72</v>
      </c>
      <c r="V44" s="609" t="s">
        <v>72</v>
      </c>
      <c r="W44" s="706" t="s">
        <v>72</v>
      </c>
    </row>
    <row r="45" spans="1:88" ht="48" customHeight="1" x14ac:dyDescent="0.25">
      <c r="A45" s="262"/>
      <c r="B45" s="104" t="s">
        <v>72</v>
      </c>
      <c r="C45" s="520"/>
      <c r="D45" s="45"/>
      <c r="E45" s="99"/>
      <c r="F45" s="597" t="s">
        <v>72</v>
      </c>
      <c r="G45" s="598" t="s">
        <v>72</v>
      </c>
      <c r="H45" s="610" t="s">
        <v>72</v>
      </c>
      <c r="I45" s="600" t="s">
        <v>72</v>
      </c>
      <c r="J45" s="601" t="s">
        <v>72</v>
      </c>
      <c r="K45" s="706" t="s">
        <v>72</v>
      </c>
      <c r="L45" s="602" t="s">
        <v>72</v>
      </c>
      <c r="M45" s="603" t="s">
        <v>72</v>
      </c>
      <c r="N45" s="706" t="s">
        <v>72</v>
      </c>
      <c r="O45" s="604" t="s">
        <v>72</v>
      </c>
      <c r="P45" s="605" t="s">
        <v>72</v>
      </c>
      <c r="Q45" s="706" t="s">
        <v>72</v>
      </c>
      <c r="R45" s="606" t="s">
        <v>72</v>
      </c>
      <c r="S45" s="607" t="s">
        <v>72</v>
      </c>
      <c r="T45" s="706" t="s">
        <v>72</v>
      </c>
      <c r="U45" s="608" t="s">
        <v>72</v>
      </c>
      <c r="V45" s="609" t="s">
        <v>72</v>
      </c>
      <c r="W45" s="706" t="s">
        <v>72</v>
      </c>
    </row>
    <row r="46" spans="1:88" s="74" customFormat="1" ht="48" customHeight="1" x14ac:dyDescent="0.25">
      <c r="A46" s="262"/>
      <c r="B46" s="104" t="s">
        <v>72</v>
      </c>
      <c r="C46" s="520"/>
      <c r="D46" s="45"/>
      <c r="E46" s="99"/>
      <c r="F46" s="701" t="s">
        <v>72</v>
      </c>
      <c r="G46" s="598" t="s">
        <v>72</v>
      </c>
      <c r="H46" s="702" t="s">
        <v>72</v>
      </c>
      <c r="I46" s="600" t="s">
        <v>72</v>
      </c>
      <c r="J46" s="601" t="s">
        <v>72</v>
      </c>
      <c r="K46" s="706" t="s">
        <v>72</v>
      </c>
      <c r="L46" s="602" t="s">
        <v>72</v>
      </c>
      <c r="M46" s="603" t="s">
        <v>72</v>
      </c>
      <c r="N46" s="706" t="s">
        <v>72</v>
      </c>
      <c r="O46" s="604" t="s">
        <v>72</v>
      </c>
      <c r="P46" s="605" t="s">
        <v>72</v>
      </c>
      <c r="Q46" s="706" t="s">
        <v>72</v>
      </c>
      <c r="R46" s="606" t="s">
        <v>72</v>
      </c>
      <c r="S46" s="607" t="s">
        <v>72</v>
      </c>
      <c r="T46" s="706" t="s">
        <v>72</v>
      </c>
      <c r="U46" s="608" t="s">
        <v>72</v>
      </c>
      <c r="V46" s="609" t="s">
        <v>72</v>
      </c>
      <c r="W46" s="706" t="s">
        <v>72</v>
      </c>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row>
    <row r="47" spans="1:88" ht="48" customHeight="1" x14ac:dyDescent="0.25">
      <c r="A47" s="262"/>
      <c r="B47" s="104" t="s">
        <v>72</v>
      </c>
      <c r="C47" s="520"/>
      <c r="D47" s="45"/>
      <c r="E47" s="99"/>
      <c r="F47" s="597" t="s">
        <v>72</v>
      </c>
      <c r="G47" s="598" t="s">
        <v>72</v>
      </c>
      <c r="H47" s="610" t="s">
        <v>72</v>
      </c>
      <c r="I47" s="600" t="s">
        <v>72</v>
      </c>
      <c r="J47" s="601" t="s">
        <v>72</v>
      </c>
      <c r="K47" s="706" t="s">
        <v>72</v>
      </c>
      <c r="L47" s="602" t="s">
        <v>72</v>
      </c>
      <c r="M47" s="603" t="s">
        <v>72</v>
      </c>
      <c r="N47" s="706" t="s">
        <v>72</v>
      </c>
      <c r="O47" s="604" t="s">
        <v>72</v>
      </c>
      <c r="P47" s="605" t="s">
        <v>72</v>
      </c>
      <c r="Q47" s="706" t="s">
        <v>72</v>
      </c>
      <c r="R47" s="606" t="s">
        <v>72</v>
      </c>
      <c r="S47" s="607" t="s">
        <v>72</v>
      </c>
      <c r="T47" s="706" t="s">
        <v>72</v>
      </c>
      <c r="U47" s="608" t="s">
        <v>72</v>
      </c>
      <c r="V47" s="609" t="s">
        <v>72</v>
      </c>
      <c r="W47" s="706" t="s">
        <v>72</v>
      </c>
    </row>
    <row r="48" spans="1:88" ht="48" customHeight="1" x14ac:dyDescent="0.25">
      <c r="A48" s="262"/>
      <c r="B48" s="104" t="s">
        <v>72</v>
      </c>
      <c r="C48" s="520"/>
      <c r="D48" s="45"/>
      <c r="E48" s="99"/>
      <c r="F48" s="597" t="s">
        <v>72</v>
      </c>
      <c r="G48" s="598" t="s">
        <v>72</v>
      </c>
      <c r="H48" s="610" t="s">
        <v>72</v>
      </c>
      <c r="I48" s="600" t="s">
        <v>72</v>
      </c>
      <c r="J48" s="601" t="s">
        <v>72</v>
      </c>
      <c r="K48" s="706" t="s">
        <v>72</v>
      </c>
      <c r="L48" s="602" t="s">
        <v>72</v>
      </c>
      <c r="M48" s="603" t="s">
        <v>72</v>
      </c>
      <c r="N48" s="706" t="s">
        <v>72</v>
      </c>
      <c r="O48" s="604" t="s">
        <v>72</v>
      </c>
      <c r="P48" s="605" t="s">
        <v>72</v>
      </c>
      <c r="Q48" s="706" t="s">
        <v>72</v>
      </c>
      <c r="R48" s="606" t="s">
        <v>72</v>
      </c>
      <c r="S48" s="607" t="s">
        <v>72</v>
      </c>
      <c r="T48" s="706" t="s">
        <v>72</v>
      </c>
      <c r="U48" s="608" t="s">
        <v>72</v>
      </c>
      <c r="V48" s="609" t="s">
        <v>72</v>
      </c>
      <c r="W48" s="706" t="s">
        <v>72</v>
      </c>
    </row>
    <row r="49" spans="1:88" ht="48" customHeight="1" x14ac:dyDescent="0.25">
      <c r="A49" s="262"/>
      <c r="B49" s="104" t="s">
        <v>72</v>
      </c>
      <c r="C49" s="520"/>
      <c r="D49" s="45"/>
      <c r="E49" s="99"/>
      <c r="F49" s="597" t="s">
        <v>72</v>
      </c>
      <c r="G49" s="598" t="s">
        <v>72</v>
      </c>
      <c r="H49" s="610" t="s">
        <v>72</v>
      </c>
      <c r="I49" s="600" t="s">
        <v>72</v>
      </c>
      <c r="J49" s="601" t="s">
        <v>72</v>
      </c>
      <c r="K49" s="706" t="s">
        <v>72</v>
      </c>
      <c r="L49" s="602" t="s">
        <v>72</v>
      </c>
      <c r="M49" s="603" t="s">
        <v>72</v>
      </c>
      <c r="N49" s="706" t="s">
        <v>72</v>
      </c>
      <c r="O49" s="604" t="s">
        <v>72</v>
      </c>
      <c r="P49" s="605" t="s">
        <v>72</v>
      </c>
      <c r="Q49" s="706" t="s">
        <v>72</v>
      </c>
      <c r="R49" s="606" t="s">
        <v>72</v>
      </c>
      <c r="S49" s="607" t="s">
        <v>72</v>
      </c>
      <c r="T49" s="706" t="s">
        <v>72</v>
      </c>
      <c r="U49" s="608" t="s">
        <v>72</v>
      </c>
      <c r="V49" s="609" t="s">
        <v>72</v>
      </c>
      <c r="W49" s="706" t="s">
        <v>72</v>
      </c>
    </row>
    <row r="50" spans="1:88" ht="48" customHeight="1" x14ac:dyDescent="0.25">
      <c r="A50" s="262"/>
      <c r="B50" s="104" t="s">
        <v>72</v>
      </c>
      <c r="C50" s="520"/>
      <c r="D50" s="45"/>
      <c r="E50" s="99"/>
      <c r="F50" s="597" t="s">
        <v>72</v>
      </c>
      <c r="G50" s="598" t="s">
        <v>72</v>
      </c>
      <c r="H50" s="610" t="s">
        <v>72</v>
      </c>
      <c r="I50" s="600" t="s">
        <v>72</v>
      </c>
      <c r="J50" s="601" t="s">
        <v>72</v>
      </c>
      <c r="K50" s="706" t="s">
        <v>72</v>
      </c>
      <c r="L50" s="602" t="s">
        <v>72</v>
      </c>
      <c r="M50" s="603" t="s">
        <v>72</v>
      </c>
      <c r="N50" s="706" t="s">
        <v>72</v>
      </c>
      <c r="O50" s="604" t="s">
        <v>72</v>
      </c>
      <c r="P50" s="605" t="s">
        <v>72</v>
      </c>
      <c r="Q50" s="706" t="s">
        <v>72</v>
      </c>
      <c r="R50" s="606" t="s">
        <v>72</v>
      </c>
      <c r="S50" s="607" t="s">
        <v>72</v>
      </c>
      <c r="T50" s="706" t="s">
        <v>72</v>
      </c>
      <c r="U50" s="608" t="s">
        <v>72</v>
      </c>
      <c r="V50" s="609" t="s">
        <v>72</v>
      </c>
      <c r="W50" s="706" t="s">
        <v>72</v>
      </c>
    </row>
    <row r="51" spans="1:88" ht="48" customHeight="1" x14ac:dyDescent="0.25">
      <c r="A51" s="262"/>
      <c r="B51" s="104" t="s">
        <v>72</v>
      </c>
      <c r="C51" s="520"/>
      <c r="D51" s="45"/>
      <c r="E51" s="99"/>
      <c r="F51" s="597" t="s">
        <v>72</v>
      </c>
      <c r="G51" s="598" t="s">
        <v>72</v>
      </c>
      <c r="H51" s="610" t="s">
        <v>72</v>
      </c>
      <c r="I51" s="600" t="s">
        <v>72</v>
      </c>
      <c r="J51" s="601" t="s">
        <v>72</v>
      </c>
      <c r="K51" s="706" t="s">
        <v>72</v>
      </c>
      <c r="L51" s="602" t="s">
        <v>72</v>
      </c>
      <c r="M51" s="603" t="s">
        <v>72</v>
      </c>
      <c r="N51" s="706" t="s">
        <v>72</v>
      </c>
      <c r="O51" s="604" t="s">
        <v>72</v>
      </c>
      <c r="P51" s="605" t="s">
        <v>72</v>
      </c>
      <c r="Q51" s="706" t="s">
        <v>72</v>
      </c>
      <c r="R51" s="606" t="s">
        <v>72</v>
      </c>
      <c r="S51" s="607" t="s">
        <v>72</v>
      </c>
      <c r="T51" s="706" t="s">
        <v>72</v>
      </c>
      <c r="U51" s="608" t="s">
        <v>72</v>
      </c>
      <c r="V51" s="609" t="s">
        <v>72</v>
      </c>
      <c r="W51" s="706" t="s">
        <v>72</v>
      </c>
    </row>
    <row r="52" spans="1:88" ht="48" customHeight="1" x14ac:dyDescent="0.25">
      <c r="A52" s="262"/>
      <c r="B52" s="104" t="s">
        <v>72</v>
      </c>
      <c r="C52" s="520"/>
      <c r="D52" s="45"/>
      <c r="E52" s="99"/>
      <c r="F52" s="597" t="s">
        <v>72</v>
      </c>
      <c r="G52" s="598" t="s">
        <v>72</v>
      </c>
      <c r="H52" s="610" t="s">
        <v>72</v>
      </c>
      <c r="I52" s="600" t="s">
        <v>72</v>
      </c>
      <c r="J52" s="601" t="s">
        <v>72</v>
      </c>
      <c r="K52" s="706" t="s">
        <v>72</v>
      </c>
      <c r="L52" s="602" t="s">
        <v>72</v>
      </c>
      <c r="M52" s="603" t="s">
        <v>72</v>
      </c>
      <c r="N52" s="706" t="s">
        <v>72</v>
      </c>
      <c r="O52" s="604" t="s">
        <v>72</v>
      </c>
      <c r="P52" s="605" t="s">
        <v>72</v>
      </c>
      <c r="Q52" s="706" t="s">
        <v>72</v>
      </c>
      <c r="R52" s="606" t="s">
        <v>72</v>
      </c>
      <c r="S52" s="607" t="s">
        <v>72</v>
      </c>
      <c r="T52" s="706" t="s">
        <v>72</v>
      </c>
      <c r="U52" s="608" t="s">
        <v>72</v>
      </c>
      <c r="V52" s="609" t="s">
        <v>72</v>
      </c>
      <c r="W52" s="706" t="s">
        <v>72</v>
      </c>
    </row>
    <row r="53" spans="1:88" ht="48" customHeight="1" x14ac:dyDescent="0.25">
      <c r="A53" s="262"/>
      <c r="B53" s="104" t="s">
        <v>72</v>
      </c>
      <c r="C53" s="520"/>
      <c r="D53" s="45"/>
      <c r="E53" s="99"/>
      <c r="F53" s="597" t="s">
        <v>72</v>
      </c>
      <c r="G53" s="598" t="s">
        <v>72</v>
      </c>
      <c r="H53" s="610" t="s">
        <v>72</v>
      </c>
      <c r="I53" s="600" t="s">
        <v>72</v>
      </c>
      <c r="J53" s="601" t="s">
        <v>72</v>
      </c>
      <c r="K53" s="706" t="s">
        <v>72</v>
      </c>
      <c r="L53" s="602" t="s">
        <v>72</v>
      </c>
      <c r="M53" s="603" t="s">
        <v>72</v>
      </c>
      <c r="N53" s="706" t="s">
        <v>72</v>
      </c>
      <c r="O53" s="604" t="s">
        <v>72</v>
      </c>
      <c r="P53" s="605" t="s">
        <v>72</v>
      </c>
      <c r="Q53" s="706" t="s">
        <v>72</v>
      </c>
      <c r="R53" s="606" t="s">
        <v>72</v>
      </c>
      <c r="S53" s="607" t="s">
        <v>72</v>
      </c>
      <c r="T53" s="706" t="s">
        <v>72</v>
      </c>
      <c r="U53" s="608" t="s">
        <v>72</v>
      </c>
      <c r="V53" s="609" t="s">
        <v>72</v>
      </c>
      <c r="W53" s="706" t="s">
        <v>72</v>
      </c>
    </row>
    <row r="54" spans="1:88" ht="48" customHeight="1" x14ac:dyDescent="0.25">
      <c r="A54" s="262"/>
      <c r="B54" s="104" t="s">
        <v>72</v>
      </c>
      <c r="C54" s="520"/>
      <c r="D54" s="45"/>
      <c r="E54" s="99"/>
      <c r="F54" s="597" t="s">
        <v>72</v>
      </c>
      <c r="G54" s="598" t="s">
        <v>72</v>
      </c>
      <c r="H54" s="610" t="s">
        <v>72</v>
      </c>
      <c r="I54" s="600" t="s">
        <v>72</v>
      </c>
      <c r="J54" s="601" t="s">
        <v>72</v>
      </c>
      <c r="K54" s="706" t="s">
        <v>72</v>
      </c>
      <c r="L54" s="602" t="s">
        <v>72</v>
      </c>
      <c r="M54" s="603" t="s">
        <v>72</v>
      </c>
      <c r="N54" s="706" t="s">
        <v>72</v>
      </c>
      <c r="O54" s="604" t="s">
        <v>72</v>
      </c>
      <c r="P54" s="605" t="s">
        <v>72</v>
      </c>
      <c r="Q54" s="706" t="s">
        <v>72</v>
      </c>
      <c r="R54" s="606" t="s">
        <v>72</v>
      </c>
      <c r="S54" s="607" t="s">
        <v>72</v>
      </c>
      <c r="T54" s="706" t="s">
        <v>72</v>
      </c>
      <c r="U54" s="608" t="s">
        <v>72</v>
      </c>
      <c r="V54" s="609" t="s">
        <v>72</v>
      </c>
      <c r="W54" s="706" t="s">
        <v>72</v>
      </c>
    </row>
    <row r="55" spans="1:88" ht="48" customHeight="1" x14ac:dyDescent="0.25">
      <c r="A55" s="262"/>
      <c r="B55" s="104" t="s">
        <v>72</v>
      </c>
      <c r="C55" s="520"/>
      <c r="D55" s="45"/>
      <c r="E55" s="99"/>
      <c r="F55" s="597" t="s">
        <v>72</v>
      </c>
      <c r="G55" s="598" t="s">
        <v>72</v>
      </c>
      <c r="H55" s="610" t="s">
        <v>72</v>
      </c>
      <c r="I55" s="600" t="s">
        <v>72</v>
      </c>
      <c r="J55" s="601" t="s">
        <v>72</v>
      </c>
      <c r="K55" s="706" t="s">
        <v>72</v>
      </c>
      <c r="L55" s="602" t="s">
        <v>72</v>
      </c>
      <c r="M55" s="603" t="s">
        <v>72</v>
      </c>
      <c r="N55" s="706" t="s">
        <v>72</v>
      </c>
      <c r="O55" s="604" t="s">
        <v>72</v>
      </c>
      <c r="P55" s="605" t="s">
        <v>72</v>
      </c>
      <c r="Q55" s="706" t="s">
        <v>72</v>
      </c>
      <c r="R55" s="606" t="s">
        <v>72</v>
      </c>
      <c r="S55" s="607" t="s">
        <v>72</v>
      </c>
      <c r="T55" s="706" t="s">
        <v>72</v>
      </c>
      <c r="U55" s="608" t="s">
        <v>72</v>
      </c>
      <c r="V55" s="609" t="s">
        <v>72</v>
      </c>
      <c r="W55" s="706" t="s">
        <v>72</v>
      </c>
    </row>
    <row r="56" spans="1:88" s="74" customFormat="1" ht="48" customHeight="1" thickBot="1" x14ac:dyDescent="0.3">
      <c r="A56" s="262"/>
      <c r="B56" s="105" t="s">
        <v>72</v>
      </c>
      <c r="C56" s="521"/>
      <c r="D56" s="46"/>
      <c r="E56" s="112"/>
      <c r="F56" s="611" t="s">
        <v>72</v>
      </c>
      <c r="G56" s="612" t="s">
        <v>72</v>
      </c>
      <c r="H56" s="613" t="s">
        <v>72</v>
      </c>
      <c r="I56" s="614" t="s">
        <v>72</v>
      </c>
      <c r="J56" s="615" t="s">
        <v>72</v>
      </c>
      <c r="K56" s="707" t="s">
        <v>72</v>
      </c>
      <c r="L56" s="616" t="s">
        <v>72</v>
      </c>
      <c r="M56" s="617" t="s">
        <v>72</v>
      </c>
      <c r="N56" s="707" t="s">
        <v>72</v>
      </c>
      <c r="O56" s="618" t="s">
        <v>72</v>
      </c>
      <c r="P56" s="619" t="s">
        <v>72</v>
      </c>
      <c r="Q56" s="707" t="s">
        <v>72</v>
      </c>
      <c r="R56" s="620" t="s">
        <v>72</v>
      </c>
      <c r="S56" s="621" t="s">
        <v>72</v>
      </c>
      <c r="T56" s="707" t="s">
        <v>72</v>
      </c>
      <c r="U56" s="622" t="s">
        <v>72</v>
      </c>
      <c r="V56" s="623" t="s">
        <v>72</v>
      </c>
      <c r="W56" s="707" t="s">
        <v>72</v>
      </c>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row>
    <row r="57" spans="1:88" s="21" customFormat="1" ht="11.85" customHeight="1" thickTop="1" x14ac:dyDescent="0.25">
      <c r="C57" s="264"/>
      <c r="D57" s="264"/>
      <c r="F57" s="23"/>
    </row>
    <row r="58" spans="1:88" s="21" customFormat="1" ht="11.85" customHeight="1" x14ac:dyDescent="0.25">
      <c r="C58" s="264"/>
      <c r="D58" s="264"/>
    </row>
    <row r="59" spans="1:88" s="21" customFormat="1" ht="11.85" customHeight="1" thickBot="1" x14ac:dyDescent="0.3">
      <c r="C59" s="264"/>
      <c r="D59" s="264"/>
    </row>
    <row r="60" spans="1:88" ht="90" customHeight="1" thickTop="1" thickBot="1" x14ac:dyDescent="0.3">
      <c r="B60" s="549" t="s">
        <v>4</v>
      </c>
      <c r="C60" s="550"/>
      <c r="D60" s="550"/>
      <c r="E60" s="551"/>
      <c r="F60" s="558" t="str">
        <f>F3</f>
        <v>S'informer</v>
      </c>
      <c r="G60" s="558"/>
      <c r="H60" s="559"/>
      <c r="I60" s="537" t="str">
        <f>I3</f>
        <v>Manipuler/Mesurer</v>
      </c>
      <c r="J60" s="537"/>
      <c r="K60" s="537"/>
      <c r="L60" s="503" t="str">
        <f>L3</f>
        <v>Communiquer</v>
      </c>
      <c r="M60" s="504"/>
      <c r="N60" s="505"/>
      <c r="O60" s="539" t="str">
        <f>O3</f>
        <v xml:space="preserve">Raisonner, argumenter, pratiquer une démarche expérimentale ou technologique, démontrer </v>
      </c>
      <c r="P60" s="539"/>
      <c r="Q60" s="540"/>
      <c r="R60" s="547" t="str">
        <f>R3</f>
        <v>Utiliser les TUICE</v>
      </c>
      <c r="S60" s="548"/>
      <c r="T60" s="543"/>
      <c r="U60" s="545" t="str">
        <f>U3</f>
        <v>Autonomie et comportements responsables</v>
      </c>
      <c r="V60" s="545"/>
      <c r="W60" s="546"/>
    </row>
    <row r="61" spans="1:88" ht="21" customHeight="1" thickTop="1" thickBot="1" x14ac:dyDescent="0.3">
      <c r="B61" s="552"/>
      <c r="C61" s="553"/>
      <c r="D61" s="553"/>
      <c r="E61" s="554"/>
      <c r="F61" s="517" t="s">
        <v>64</v>
      </c>
      <c r="G61" s="518"/>
      <c r="H61" s="174" t="s">
        <v>65</v>
      </c>
      <c r="I61" s="567" t="s">
        <v>64</v>
      </c>
      <c r="J61" s="568"/>
      <c r="K61" s="178" t="s">
        <v>65</v>
      </c>
      <c r="L61" s="569" t="s">
        <v>64</v>
      </c>
      <c r="M61" s="570"/>
      <c r="N61" s="180" t="s">
        <v>65</v>
      </c>
      <c r="O61" s="571" t="s">
        <v>64</v>
      </c>
      <c r="P61" s="572"/>
      <c r="Q61" s="182" t="s">
        <v>65</v>
      </c>
      <c r="R61" s="573" t="s">
        <v>64</v>
      </c>
      <c r="S61" s="574"/>
      <c r="T61" s="183" t="s">
        <v>65</v>
      </c>
      <c r="U61" s="560" t="s">
        <v>64</v>
      </c>
      <c r="V61" s="561"/>
      <c r="W61" s="181" t="s">
        <v>65</v>
      </c>
    </row>
    <row r="62" spans="1:88" ht="22.5" customHeight="1" thickTop="1" thickBot="1" x14ac:dyDescent="0.3">
      <c r="B62" s="552"/>
      <c r="C62" s="553"/>
      <c r="D62" s="553"/>
      <c r="E62" s="554"/>
      <c r="F62" s="562">
        <f>COUNTA(F7:G56)-COUNTIF(F7:G56,"-")</f>
        <v>0</v>
      </c>
      <c r="G62" s="563"/>
      <c r="H62" s="243"/>
      <c r="I62" s="564">
        <f>COUNTA(I7:J56)-COUNTIF(F7:G56,"-")</f>
        <v>0</v>
      </c>
      <c r="J62" s="565"/>
      <c r="K62" s="243"/>
      <c r="L62" s="564">
        <f>COUNTA(L7:M56)-COUNTIF(F7:G56,"-")</f>
        <v>0</v>
      </c>
      <c r="M62" s="565"/>
      <c r="N62" s="243"/>
      <c r="O62" s="564">
        <f>COUNTA(O7:P56)-COUNTIF(F7:G56,"-")</f>
        <v>0</v>
      </c>
      <c r="P62" s="565"/>
      <c r="Q62" s="244"/>
      <c r="R62" s="566">
        <f>COUNTA(R7:S56)-COUNTIF(F7:G56,"-")</f>
        <v>0</v>
      </c>
      <c r="S62" s="565"/>
      <c r="T62" s="243"/>
      <c r="U62" s="564">
        <f>COUNTA(U7:V56)-COUNTIF(F7:G56,"-")</f>
        <v>0</v>
      </c>
      <c r="V62" s="565"/>
      <c r="W62" s="243"/>
    </row>
    <row r="63" spans="1:88" ht="10.5" customHeight="1" thickTop="1" thickBot="1" x14ac:dyDescent="0.3">
      <c r="B63" s="552"/>
      <c r="C63" s="553"/>
      <c r="D63" s="553"/>
      <c r="E63" s="554"/>
      <c r="F63" s="186"/>
      <c r="G63" s="187"/>
      <c r="H63" s="188"/>
      <c r="I63" s="171"/>
      <c r="J63" s="175"/>
      <c r="K63" s="177"/>
      <c r="L63" s="190"/>
      <c r="M63" s="191"/>
      <c r="N63" s="192"/>
      <c r="O63" s="193"/>
      <c r="P63" s="194"/>
      <c r="Q63" s="195"/>
      <c r="R63" s="196"/>
      <c r="S63" s="197"/>
      <c r="T63" s="189"/>
      <c r="U63" s="198"/>
      <c r="V63" s="199"/>
      <c r="W63" s="231"/>
    </row>
    <row r="64" spans="1:88" ht="50.1" customHeight="1" thickTop="1" thickBot="1" x14ac:dyDescent="0.3">
      <c r="B64" s="552"/>
      <c r="C64" s="553"/>
      <c r="D64" s="553"/>
      <c r="E64" s="554"/>
      <c r="F64" s="200" t="str">
        <f>'Lisez-moi'!C40</f>
        <v>A partir d'un texte</v>
      </c>
      <c r="G64" s="201" t="str">
        <f>'Lisez-moi'!F40</f>
        <v>A partir du réel, d'une photo, d'une vidéo, d'une animation</v>
      </c>
      <c r="H64" s="213" t="s">
        <v>20</v>
      </c>
      <c r="I64" s="206" t="str">
        <f>'Lisez-moi'!J40</f>
        <v>Utiliser une loupe, un microscope</v>
      </c>
      <c r="J64" s="207" t="str">
        <f>'Lisez-moi'!M40</f>
        <v>Réaliser une dissection</v>
      </c>
      <c r="K64" s="217" t="s">
        <v>20</v>
      </c>
      <c r="L64" s="209" t="str">
        <f>'Lisez-moi'!Q40</f>
        <v xml:space="preserve"> A l'écrit</v>
      </c>
      <c r="M64" s="210" t="str">
        <f>'Lisez-moi'!U40</f>
        <v>A l'aide d'un schéma structural</v>
      </c>
      <c r="N64" s="217" t="s">
        <v>20</v>
      </c>
      <c r="O64" s="219" t="str">
        <f>'Lisez-moi'!C43</f>
        <v>Raisonner</v>
      </c>
      <c r="P64" s="220" t="str">
        <f>'Lisez-moi'!F43</f>
        <v>Proposer une stratégie pour tester une hypothèse</v>
      </c>
      <c r="Q64" s="217" t="s">
        <v>20</v>
      </c>
      <c r="R64" s="224" t="str">
        <f>'Lisez-moi'!I43</f>
        <v>Utiliser des logiciels</v>
      </c>
      <c r="S64" s="225" t="str">
        <f>'Lisez-moi'!L43</f>
        <v>Réaliser un diaporama</v>
      </c>
      <c r="T64" s="217" t="s">
        <v>20</v>
      </c>
      <c r="U64" s="228" t="str">
        <f>'Lisez-moi'!P43</f>
        <v>Etre autonome dans son travail</v>
      </c>
      <c r="V64" s="229" t="str">
        <f>'Lisez-moi'!R43</f>
        <v>Avoir conscience des enjeux du DD</v>
      </c>
      <c r="W64" s="232" t="s">
        <v>20</v>
      </c>
    </row>
    <row r="65" spans="1:88" ht="16.5" customHeight="1" thickTop="1" thickBot="1" x14ac:dyDescent="0.3">
      <c r="B65" s="552"/>
      <c r="C65" s="553"/>
      <c r="D65" s="553"/>
      <c r="E65" s="554"/>
      <c r="F65" s="170">
        <f>COUNTIF(F5:G56,F64)</f>
        <v>0</v>
      </c>
      <c r="G65" s="18">
        <f>COUNTIF(F5:G56,G64)</f>
        <v>0</v>
      </c>
      <c r="H65" s="169">
        <f>COUNTIF(H7:H56,H64)</f>
        <v>0</v>
      </c>
      <c r="I65" s="168">
        <f>COUNTIF(I5:J56,I64)</f>
        <v>0</v>
      </c>
      <c r="J65" s="179">
        <f>COUNTIF(I5:J56,J64)</f>
        <v>0</v>
      </c>
      <c r="K65" s="169">
        <f>COUNTIF(K7:K56,K64)</f>
        <v>0</v>
      </c>
      <c r="L65" s="172">
        <f>COUNTIF(L5:M56,L64)</f>
        <v>0</v>
      </c>
      <c r="M65" s="176">
        <f>COUNTIF(L5:M56,M64)</f>
        <v>0</v>
      </c>
      <c r="N65" s="169">
        <f>COUNTIF(N7:N56,N64)</f>
        <v>0</v>
      </c>
      <c r="O65" s="172">
        <f>COUNTIF(O5:P56,O64)</f>
        <v>0</v>
      </c>
      <c r="P65" s="176">
        <f>COUNTIF(O5:P56,P64)</f>
        <v>0</v>
      </c>
      <c r="Q65" s="169">
        <f>COUNTIF(Q7:Q56,Q64)</f>
        <v>0</v>
      </c>
      <c r="R65" s="184">
        <f>COUNTIF(R5:S56,R64)</f>
        <v>0</v>
      </c>
      <c r="S65" s="176">
        <f>COUNTIF(R5:S56,S64)</f>
        <v>0</v>
      </c>
      <c r="T65" s="169">
        <f>COUNTIF(T7:T56,T64)</f>
        <v>0</v>
      </c>
      <c r="U65" s="172">
        <f>COUNTIF(U5:V56,U64)</f>
        <v>0</v>
      </c>
      <c r="V65" s="179">
        <f>COUNTIF(U5:V56,V64)</f>
        <v>0</v>
      </c>
      <c r="W65" s="173">
        <f>COUNTIF(W7:W56,W64)</f>
        <v>0</v>
      </c>
    </row>
    <row r="66" spans="1:88" s="17" customFormat="1" ht="50.1" customHeight="1" thickTop="1" thickBot="1" x14ac:dyDescent="0.3">
      <c r="A66" s="21"/>
      <c r="B66" s="552"/>
      <c r="C66" s="553"/>
      <c r="D66" s="553"/>
      <c r="E66" s="554"/>
      <c r="F66" s="202" t="str">
        <f>'Lisez-moi'!D40</f>
        <v>A partir d'un tableau</v>
      </c>
      <c r="G66" s="203" t="str">
        <f>'Lisez-moi'!G40</f>
        <v>A partir d'un schéma structural</v>
      </c>
      <c r="H66" s="214" t="s">
        <v>21</v>
      </c>
      <c r="I66" s="206" t="str">
        <f>'Lisez-moi'!K40</f>
        <v>Utiliser un instrument de mesure</v>
      </c>
      <c r="J66" s="207" t="str">
        <f>'Lisez-moi'!N40</f>
        <v>Utiliser un modèle</v>
      </c>
      <c r="K66" s="216" t="s">
        <v>21</v>
      </c>
      <c r="L66" s="211" t="str">
        <f>'Lisez-moi'!R40</f>
        <v>A l'oral</v>
      </c>
      <c r="M66" s="210" t="str">
        <f>'Lisez-moi'!V40</f>
        <v>A l'aide d'un schéma fonctionnel</v>
      </c>
      <c r="N66" s="216" t="s">
        <v>21</v>
      </c>
      <c r="O66" s="221" t="str">
        <f>'Lisez-moi'!D43</f>
        <v>Formuler un problème</v>
      </c>
      <c r="P66" s="220" t="str">
        <f>'Lisez-moi'!G43</f>
        <v>Comparer des résultats-Valider une hypothèse</v>
      </c>
      <c r="Q66" s="216" t="s">
        <v>21</v>
      </c>
      <c r="R66" s="224" t="str">
        <f>'Lisez-moi'!J43</f>
        <v>Utiliser, gérer des espaces de stockage</v>
      </c>
      <c r="S66" s="225" t="str">
        <f>'Lisez-moi'!M43</f>
        <v>Traiter une image</v>
      </c>
      <c r="T66" s="216" t="s">
        <v>21</v>
      </c>
      <c r="U66" s="227" t="str">
        <f>'Lisez-moi'!Q43</f>
        <v>S'intégrer et coopérer dans un travail de groupe</v>
      </c>
      <c r="V66" s="230" t="str">
        <f>'Lisez-moi'!T43</f>
        <v>Respecter des règles de sécurité</v>
      </c>
      <c r="W66" s="233" t="s">
        <v>21</v>
      </c>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row>
    <row r="67" spans="1:88" s="17" customFormat="1" ht="16.5" customHeight="1" thickTop="1" thickBot="1" x14ac:dyDescent="0.3">
      <c r="A67" s="21"/>
      <c r="B67" s="552"/>
      <c r="C67" s="553"/>
      <c r="D67" s="553"/>
      <c r="E67" s="554"/>
      <c r="F67" s="172">
        <f>COUNTIF(F5:G56,F66)</f>
        <v>0</v>
      </c>
      <c r="G67" s="176">
        <f>COUNTIF(F5:G56,G66)</f>
        <v>0</v>
      </c>
      <c r="H67" s="169">
        <f>COUNTIF(H7:H56,H66)</f>
        <v>0</v>
      </c>
      <c r="I67" s="168">
        <f>COUNTIF(I5:J56,I66)</f>
        <v>0</v>
      </c>
      <c r="J67" s="179">
        <f>COUNTIF(I5:J56,J66)</f>
        <v>0</v>
      </c>
      <c r="K67" s="169">
        <f>COUNTIF(K7:K56,K66)</f>
        <v>0</v>
      </c>
      <c r="L67" s="172">
        <f>COUNTIF(L5:M56,L66)</f>
        <v>0</v>
      </c>
      <c r="M67" s="176">
        <f>COUNTIF(L5:M56,M66)</f>
        <v>0</v>
      </c>
      <c r="N67" s="169">
        <f>COUNTIF(N7:N56,N66)</f>
        <v>0</v>
      </c>
      <c r="O67" s="172">
        <f>COUNTIF(O5:P56,O66)</f>
        <v>0</v>
      </c>
      <c r="P67" s="176">
        <f>COUNTIF(O5:P56,P66)</f>
        <v>0</v>
      </c>
      <c r="Q67" s="169">
        <f>COUNTIF(Q7:Q56,Q66)</f>
        <v>0</v>
      </c>
      <c r="R67" s="184">
        <f>COUNTIF(R5:S56,R66)</f>
        <v>0</v>
      </c>
      <c r="S67" s="176">
        <f>COUNTIF(R5:S56,S66)</f>
        <v>0</v>
      </c>
      <c r="T67" s="169">
        <f>COUNTIF(T7:T56,T66)</f>
        <v>0</v>
      </c>
      <c r="U67" s="172">
        <f>COUNTIF(U5:V56,U66)</f>
        <v>0</v>
      </c>
      <c r="V67" s="179">
        <f>COUNTIF(U5:V56,V66)</f>
        <v>0</v>
      </c>
      <c r="W67" s="173">
        <f>COUNTIF(W7:W56,W66)</f>
        <v>0</v>
      </c>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row>
    <row r="68" spans="1:88" s="17" customFormat="1" ht="50.1" customHeight="1" thickTop="1" thickBot="1" x14ac:dyDescent="0.3">
      <c r="A68" s="21"/>
      <c r="B68" s="552"/>
      <c r="C68" s="553"/>
      <c r="D68" s="553"/>
      <c r="E68" s="554"/>
      <c r="F68" s="204" t="str">
        <f>'Lisez-moi'!E40</f>
        <v>A partir d'un graphique</v>
      </c>
      <c r="G68" s="205" t="str">
        <f>'Lisez-moi'!H40</f>
        <v>A partir d'un schéma fonctionnel</v>
      </c>
      <c r="H68" s="215" t="s">
        <v>22</v>
      </c>
      <c r="I68" s="208" t="str">
        <f>'Lisez-moi'!L40</f>
        <v>Mettre en œuvre un protocole</v>
      </c>
      <c r="J68" s="207" t="str">
        <f>'Lisez-moi'!O40</f>
        <v>Réaliser un montage lame/lamelle</v>
      </c>
      <c r="K68" s="218" t="s">
        <v>22</v>
      </c>
      <c r="L68" s="212" t="str">
        <f>'Lisez-moi'!S40</f>
        <v>A l'aide d'un graphique</v>
      </c>
      <c r="M68" s="210" t="str">
        <f>'Lisez-moi'!W40</f>
        <v>A l'aide d'un tableau</v>
      </c>
      <c r="N68" s="215" t="s">
        <v>22</v>
      </c>
      <c r="O68" s="221" t="str">
        <f>'Lisez-moi'!E43</f>
        <v>Proposer des hypothèses</v>
      </c>
      <c r="P68" s="222"/>
      <c r="Q68" s="215" t="s">
        <v>22</v>
      </c>
      <c r="R68" s="224" t="str">
        <f>'Lisez-moi'!K43</f>
        <v>Saisir et mettre en page un texte</v>
      </c>
      <c r="S68" s="225" t="str">
        <f>'Lisez-moi'!N43</f>
        <v>Chercher et sélectionner des infos sur Internet</v>
      </c>
      <c r="T68" s="215" t="s">
        <v>22</v>
      </c>
      <c r="U68" s="227" t="str">
        <f>'Lisez-moi'!S43</f>
        <v>Education à la santé</v>
      </c>
      <c r="V68" s="230" t="str">
        <f>'Lisez-moi'!U43</f>
        <v>Savoir s'autoévaluer</v>
      </c>
      <c r="W68" s="234" t="s">
        <v>22</v>
      </c>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row>
    <row r="69" spans="1:88" s="17" customFormat="1" ht="16.5" customHeight="1" thickTop="1" thickBot="1" x14ac:dyDescent="0.3">
      <c r="A69" s="21"/>
      <c r="B69" s="555"/>
      <c r="C69" s="556"/>
      <c r="D69" s="556"/>
      <c r="E69" s="557"/>
      <c r="F69" s="185">
        <f>COUNTIF(F5:G56,F68)</f>
        <v>0</v>
      </c>
      <c r="G69" s="179">
        <f>COUNTIF(F5:G56,G68)</f>
        <v>0</v>
      </c>
      <c r="H69" s="169">
        <f>COUNTIF(H7:H56,H68)</f>
        <v>0</v>
      </c>
      <c r="I69" s="168">
        <f>COUNTIF(I5:J56,I68)</f>
        <v>0</v>
      </c>
      <c r="J69" s="179">
        <f>COUNTIF(I5:J56,J68)</f>
        <v>0</v>
      </c>
      <c r="K69" s="169">
        <f>COUNTIF(K7:K56,K68)</f>
        <v>0</v>
      </c>
      <c r="L69" s="168">
        <f>COUNTIF(L5:M56,L68)</f>
        <v>0</v>
      </c>
      <c r="M69" s="176">
        <f>COUNTIF(L5:M56,M68)</f>
        <v>0</v>
      </c>
      <c r="N69" s="169">
        <f>COUNTIF(N7:N56,N68)</f>
        <v>0</v>
      </c>
      <c r="O69" s="172">
        <f>COUNTIF(O5:P56,O68)</f>
        <v>0</v>
      </c>
      <c r="P69" s="223"/>
      <c r="Q69" s="169">
        <f>COUNTIF(Q7:Q56,Q68)</f>
        <v>0</v>
      </c>
      <c r="R69" s="172">
        <f>COUNTIF(R5:S56,R68)</f>
        <v>0</v>
      </c>
      <c r="S69" s="176">
        <f>COUNTIF(R5:S56,S68)</f>
        <v>0</v>
      </c>
      <c r="T69" s="169">
        <f>COUNTIF(T7:T56,T68)</f>
        <v>0</v>
      </c>
      <c r="U69" s="172">
        <f>COUNTIF(U5:V56,U68)</f>
        <v>0</v>
      </c>
      <c r="V69" s="179">
        <f>COUNTIF(U5:V56,V68)</f>
        <v>0</v>
      </c>
      <c r="W69" s="173">
        <f>COUNTIF(W7:W56,W68)</f>
        <v>0</v>
      </c>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row>
    <row r="70" spans="1:88" s="14" customFormat="1" ht="35.25" customHeight="1" thickTop="1" thickBot="1" x14ac:dyDescent="0.3">
      <c r="A70" s="21"/>
      <c r="B70" s="21"/>
      <c r="C70" s="264"/>
      <c r="D70" s="264"/>
      <c r="E70" s="23"/>
      <c r="F70" s="21"/>
      <c r="G70" s="21"/>
      <c r="H70" s="21"/>
      <c r="I70" s="21"/>
      <c r="J70" s="21"/>
      <c r="K70" s="262"/>
      <c r="L70" s="242" t="str">
        <f>'Lisez-moi'!T40</f>
        <v>A l'aide d'un dessin d'observation</v>
      </c>
      <c r="M70" s="210" t="str">
        <f>'Lisez-moi'!X40</f>
        <v>A l'aide d'une image numérique</v>
      </c>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row>
    <row r="71" spans="1:88" s="14" customFormat="1" ht="16.5" thickTop="1" thickBot="1" x14ac:dyDescent="0.3">
      <c r="A71" s="21"/>
      <c r="B71" s="21"/>
      <c r="C71" s="264"/>
      <c r="D71" s="264"/>
      <c r="E71" s="21"/>
      <c r="F71" s="21"/>
      <c r="G71" s="21"/>
      <c r="H71" s="21"/>
      <c r="I71" s="21"/>
      <c r="J71" s="21"/>
      <c r="K71" s="21"/>
      <c r="L71" s="172">
        <f>COUNTIF(L7:M56,L70)</f>
        <v>0</v>
      </c>
      <c r="M71" s="176">
        <f>COUNTIF(L7:M56,M70)</f>
        <v>0</v>
      </c>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row>
    <row r="72" spans="1:88" s="14" customFormat="1" ht="35.25" customHeight="1" thickTop="1" x14ac:dyDescent="0.25">
      <c r="A72" s="21"/>
      <c r="B72" s="21"/>
      <c r="C72" s="264"/>
      <c r="D72" s="264"/>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row>
    <row r="73" spans="1:88" s="14" customFormat="1" ht="46.5" customHeight="1" x14ac:dyDescent="0.25">
      <c r="A73" s="21"/>
      <c r="B73" s="21"/>
      <c r="C73" s="264"/>
      <c r="D73" s="264"/>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row>
    <row r="74" spans="1:88" s="14" customFormat="1" x14ac:dyDescent="0.25">
      <c r="A74" s="21"/>
      <c r="B74" s="21"/>
      <c r="C74" s="264"/>
      <c r="D74" s="269" t="s">
        <v>12</v>
      </c>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row>
    <row r="75" spans="1:88" s="14" customFormat="1" ht="35.25" customHeight="1" x14ac:dyDescent="0.25">
      <c r="A75" s="21"/>
      <c r="B75" s="21"/>
      <c r="C75" s="264"/>
      <c r="D75" s="269" t="s">
        <v>13</v>
      </c>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row>
    <row r="76" spans="1:88" s="14" customFormat="1" ht="35.25" customHeight="1" x14ac:dyDescent="0.25">
      <c r="A76" s="21"/>
      <c r="B76" s="21"/>
      <c r="C76" s="264"/>
      <c r="D76" s="269" t="s">
        <v>11</v>
      </c>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row>
    <row r="77" spans="1:88" s="14" customFormat="1" x14ac:dyDescent="0.25">
      <c r="A77" s="21"/>
      <c r="B77" s="21"/>
      <c r="C77" s="264"/>
      <c r="D77" s="264"/>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row>
    <row r="78" spans="1:88" s="14" customFormat="1" x14ac:dyDescent="0.25">
      <c r="A78" s="21"/>
      <c r="B78" s="21"/>
      <c r="C78" s="264"/>
      <c r="D78" s="264"/>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row>
    <row r="79" spans="1:88" s="14" customFormat="1" x14ac:dyDescent="0.25">
      <c r="A79" s="21"/>
      <c r="B79" s="21"/>
      <c r="C79" s="264"/>
      <c r="D79" s="264"/>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row>
    <row r="80" spans="1:88" s="14" customFormat="1" x14ac:dyDescent="0.25">
      <c r="A80" s="21"/>
      <c r="B80" s="21"/>
      <c r="C80" s="264"/>
      <c r="D80" s="264"/>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row>
    <row r="81" spans="1:88" s="14" customFormat="1" x14ac:dyDescent="0.25">
      <c r="A81" s="21"/>
      <c r="B81" s="21"/>
      <c r="C81" s="264"/>
      <c r="D81" s="264"/>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row>
    <row r="82" spans="1:88" s="14" customFormat="1" x14ac:dyDescent="0.25">
      <c r="A82" s="21"/>
      <c r="B82" s="21"/>
      <c r="C82" s="264"/>
      <c r="D82" s="264"/>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row>
    <row r="83" spans="1:88" s="14" customFormat="1" x14ac:dyDescent="0.25">
      <c r="A83" s="21"/>
      <c r="B83" s="21"/>
      <c r="C83" s="264"/>
      <c r="D83" s="264"/>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row>
    <row r="84" spans="1:88" s="14" customFormat="1" x14ac:dyDescent="0.25">
      <c r="A84" s="21"/>
      <c r="B84" s="21"/>
      <c r="C84" s="264"/>
      <c r="D84" s="264"/>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row>
    <row r="85" spans="1:88" s="14" customFormat="1" x14ac:dyDescent="0.25">
      <c r="A85" s="21"/>
      <c r="B85" s="21"/>
      <c r="C85" s="264"/>
      <c r="D85" s="264"/>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row>
    <row r="86" spans="1:88" s="14" customFormat="1" x14ac:dyDescent="0.25">
      <c r="A86" s="21"/>
      <c r="B86" s="21"/>
      <c r="C86" s="264"/>
      <c r="D86" s="264"/>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row>
    <row r="87" spans="1:88" s="14" customFormat="1" x14ac:dyDescent="0.25">
      <c r="A87" s="21"/>
      <c r="B87" s="21"/>
      <c r="C87" s="264"/>
      <c r="D87" s="264"/>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row>
    <row r="88" spans="1:88" s="14" customFormat="1" x14ac:dyDescent="0.25">
      <c r="A88" s="21"/>
      <c r="B88" s="21"/>
      <c r="C88" s="264"/>
      <c r="D88" s="264"/>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row>
    <row r="89" spans="1:88" s="14" customFormat="1" x14ac:dyDescent="0.25">
      <c r="A89" s="21"/>
      <c r="B89" s="21"/>
      <c r="C89" s="264"/>
      <c r="D89" s="264"/>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row>
    <row r="90" spans="1:88" s="14" customFormat="1" x14ac:dyDescent="0.25">
      <c r="A90" s="21"/>
      <c r="B90" s="21"/>
      <c r="C90" s="264"/>
      <c r="D90" s="264"/>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row>
    <row r="91" spans="1:88" s="14" customFormat="1" x14ac:dyDescent="0.25">
      <c r="A91" s="21"/>
      <c r="B91" s="21"/>
      <c r="C91" s="264"/>
      <c r="D91" s="264"/>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row>
    <row r="92" spans="1:88" s="14" customFormat="1" x14ac:dyDescent="0.25">
      <c r="A92" s="21"/>
      <c r="B92" s="21"/>
      <c r="C92" s="264"/>
      <c r="D92" s="264"/>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row>
    <row r="93" spans="1:88" s="14" customFormat="1" x14ac:dyDescent="0.25">
      <c r="A93" s="21"/>
      <c r="B93" s="21"/>
      <c r="C93" s="264"/>
      <c r="D93" s="264"/>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row>
    <row r="94" spans="1:88" s="14" customFormat="1" x14ac:dyDescent="0.25">
      <c r="A94" s="21"/>
      <c r="B94" s="21"/>
      <c r="C94" s="264"/>
      <c r="D94" s="264"/>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row>
    <row r="95" spans="1:88" s="14" customFormat="1" x14ac:dyDescent="0.25">
      <c r="A95" s="21"/>
      <c r="B95" s="21"/>
      <c r="C95" s="264"/>
      <c r="D95" s="264"/>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row>
    <row r="96" spans="1:88" s="14" customFormat="1" x14ac:dyDescent="0.25">
      <c r="A96" s="21"/>
      <c r="B96" s="21"/>
      <c r="C96" s="264"/>
      <c r="D96" s="264"/>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row>
    <row r="97" spans="1:88" s="14" customFormat="1" x14ac:dyDescent="0.25">
      <c r="A97" s="21"/>
      <c r="B97" s="21"/>
      <c r="C97" s="264"/>
      <c r="D97" s="264"/>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row>
    <row r="98" spans="1:88" s="14" customFormat="1" x14ac:dyDescent="0.25">
      <c r="A98" s="21"/>
      <c r="B98" s="21"/>
      <c r="C98" s="264"/>
      <c r="D98" s="264"/>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row>
    <row r="99" spans="1:88" s="14" customFormat="1" x14ac:dyDescent="0.25">
      <c r="A99" s="21"/>
      <c r="B99" s="21"/>
      <c r="C99" s="264"/>
      <c r="D99" s="264"/>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row>
    <row r="100" spans="1:88" s="14" customFormat="1" x14ac:dyDescent="0.25">
      <c r="A100" s="21"/>
      <c r="B100" s="21"/>
      <c r="C100" s="264"/>
      <c r="D100" s="264"/>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row>
    <row r="101" spans="1:88" s="14" customFormat="1" x14ac:dyDescent="0.25">
      <c r="A101" s="21"/>
      <c r="B101" s="21"/>
      <c r="C101" s="264"/>
      <c r="D101" s="264"/>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row>
    <row r="102" spans="1:88" s="14" customFormat="1" x14ac:dyDescent="0.25">
      <c r="A102" s="21"/>
      <c r="B102" s="21"/>
      <c r="C102" s="264"/>
      <c r="D102" s="264"/>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row>
    <row r="103" spans="1:88" s="14" customFormat="1" x14ac:dyDescent="0.25">
      <c r="A103" s="21"/>
      <c r="B103" s="21"/>
      <c r="C103" s="264"/>
      <c r="D103" s="264"/>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row>
    <row r="104" spans="1:88" s="14" customFormat="1" x14ac:dyDescent="0.25">
      <c r="A104" s="21"/>
      <c r="B104" s="21"/>
      <c r="C104" s="264"/>
      <c r="D104" s="264"/>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row>
    <row r="105" spans="1:88" s="14" customFormat="1" x14ac:dyDescent="0.25">
      <c r="A105" s="21"/>
      <c r="B105" s="21"/>
      <c r="C105" s="264"/>
      <c r="D105" s="264"/>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row>
    <row r="106" spans="1:88" s="14" customFormat="1" x14ac:dyDescent="0.25">
      <c r="A106" s="21"/>
      <c r="B106" s="21"/>
      <c r="C106" s="264"/>
      <c r="D106" s="264"/>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row>
    <row r="107" spans="1:88" s="14" customFormat="1" x14ac:dyDescent="0.25">
      <c r="A107" s="21"/>
      <c r="B107" s="21"/>
      <c r="C107" s="264"/>
      <c r="D107" s="264"/>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row>
    <row r="108" spans="1:88" s="14" customFormat="1" x14ac:dyDescent="0.25">
      <c r="A108" s="21"/>
      <c r="B108" s="21"/>
      <c r="C108" s="264"/>
      <c r="D108" s="264"/>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row>
    <row r="109" spans="1:88" s="14" customFormat="1" x14ac:dyDescent="0.25">
      <c r="A109" s="21"/>
      <c r="B109" s="21"/>
      <c r="C109" s="264"/>
      <c r="D109" s="264"/>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row>
    <row r="110" spans="1:88" s="14" customFormat="1" x14ac:dyDescent="0.25">
      <c r="A110" s="21"/>
      <c r="B110" s="21"/>
      <c r="C110" s="264"/>
      <c r="D110" s="264"/>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row>
    <row r="111" spans="1:88" s="14" customFormat="1" x14ac:dyDescent="0.25">
      <c r="A111" s="21"/>
      <c r="B111" s="21"/>
      <c r="C111" s="264"/>
      <c r="D111" s="264"/>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row>
    <row r="112" spans="1:88" s="14" customFormat="1" x14ac:dyDescent="0.25">
      <c r="A112" s="21"/>
      <c r="B112" s="21"/>
      <c r="C112" s="264"/>
      <c r="D112" s="264"/>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row>
    <row r="113" spans="1:88" s="14" customFormat="1" x14ac:dyDescent="0.25">
      <c r="A113" s="21"/>
      <c r="B113" s="21"/>
      <c r="C113" s="264"/>
      <c r="D113" s="264"/>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row>
    <row r="114" spans="1:88" s="14" customFormat="1" x14ac:dyDescent="0.25">
      <c r="A114" s="21"/>
      <c r="B114" s="21"/>
      <c r="C114" s="264"/>
      <c r="D114" s="264"/>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row>
    <row r="115" spans="1:88" s="14" customFormat="1" x14ac:dyDescent="0.25">
      <c r="A115" s="21"/>
      <c r="B115" s="21"/>
      <c r="C115" s="264"/>
      <c r="D115" s="264"/>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row>
    <row r="116" spans="1:88" s="14" customFormat="1" x14ac:dyDescent="0.25">
      <c r="A116" s="21"/>
      <c r="B116" s="21"/>
      <c r="C116" s="264"/>
      <c r="D116" s="264"/>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row>
    <row r="117" spans="1:88" s="14" customFormat="1" x14ac:dyDescent="0.25">
      <c r="A117" s="21"/>
      <c r="B117" s="21"/>
      <c r="C117" s="264"/>
      <c r="D117" s="264"/>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row>
    <row r="118" spans="1:88" s="14" customFormat="1" x14ac:dyDescent="0.25">
      <c r="A118" s="21"/>
      <c r="B118" s="21"/>
      <c r="C118" s="264"/>
      <c r="D118" s="264"/>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row>
    <row r="119" spans="1:88" s="14" customFormat="1" x14ac:dyDescent="0.25">
      <c r="A119" s="21"/>
      <c r="B119" s="21"/>
      <c r="C119" s="264"/>
      <c r="D119" s="264"/>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row>
    <row r="120" spans="1:88" s="14" customFormat="1" x14ac:dyDescent="0.25">
      <c r="A120" s="21"/>
      <c r="B120" s="21"/>
      <c r="C120" s="264"/>
      <c r="D120" s="264"/>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row>
    <row r="121" spans="1:88" s="14" customFormat="1" x14ac:dyDescent="0.25">
      <c r="A121" s="21"/>
      <c r="B121" s="21"/>
      <c r="C121" s="264"/>
      <c r="D121" s="264"/>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row>
    <row r="122" spans="1:88" s="14" customFormat="1" x14ac:dyDescent="0.25">
      <c r="A122" s="21"/>
      <c r="B122" s="21"/>
      <c r="C122" s="264"/>
      <c r="D122" s="264"/>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row>
    <row r="123" spans="1:88" s="14" customFormat="1" x14ac:dyDescent="0.25">
      <c r="A123" s="21"/>
      <c r="B123" s="21"/>
      <c r="C123" s="264"/>
      <c r="D123" s="264"/>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row>
    <row r="124" spans="1:88" s="14" customFormat="1" x14ac:dyDescent="0.25">
      <c r="A124" s="21"/>
      <c r="B124" s="21"/>
      <c r="C124" s="264"/>
      <c r="D124" s="264"/>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row>
    <row r="125" spans="1:88" s="14" customFormat="1" x14ac:dyDescent="0.25">
      <c r="A125" s="21"/>
      <c r="B125" s="21"/>
      <c r="C125" s="264"/>
      <c r="D125" s="264"/>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row>
    <row r="126" spans="1:88" s="14" customFormat="1" x14ac:dyDescent="0.25">
      <c r="A126" s="21"/>
      <c r="B126" s="21"/>
      <c r="C126" s="264"/>
      <c r="D126" s="264"/>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row>
    <row r="127" spans="1:88" s="14" customFormat="1" x14ac:dyDescent="0.25">
      <c r="A127" s="21"/>
      <c r="B127" s="21"/>
      <c r="C127" s="264"/>
      <c r="D127" s="264"/>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row>
    <row r="128" spans="1:88" s="14" customFormat="1" x14ac:dyDescent="0.25">
      <c r="A128" s="21"/>
      <c r="B128" s="21"/>
      <c r="C128" s="264"/>
      <c r="D128" s="264"/>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row>
    <row r="129" spans="1:88" s="14" customFormat="1" x14ac:dyDescent="0.25">
      <c r="A129" s="21"/>
      <c r="B129" s="21"/>
      <c r="C129" s="264"/>
      <c r="D129" s="264"/>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row>
    <row r="130" spans="1:88" s="14" customFormat="1" x14ac:dyDescent="0.25">
      <c r="A130" s="21"/>
      <c r="B130" s="21"/>
      <c r="C130" s="264"/>
      <c r="D130" s="264"/>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row>
    <row r="131" spans="1:88" s="14" customFormat="1" x14ac:dyDescent="0.25">
      <c r="A131" s="21"/>
      <c r="B131" s="21"/>
      <c r="C131" s="264"/>
      <c r="D131" s="264"/>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row>
    <row r="132" spans="1:88" s="14" customFormat="1" x14ac:dyDescent="0.25">
      <c r="A132" s="21"/>
      <c r="B132" s="21"/>
      <c r="C132" s="264"/>
      <c r="D132" s="264"/>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row>
    <row r="133" spans="1:88" s="14" customFormat="1" x14ac:dyDescent="0.25">
      <c r="A133" s="21"/>
      <c r="B133" s="21"/>
      <c r="C133" s="264"/>
      <c r="D133" s="264"/>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row>
    <row r="134" spans="1:88" s="14" customFormat="1" x14ac:dyDescent="0.25">
      <c r="A134" s="21"/>
      <c r="B134" s="21"/>
      <c r="C134" s="264"/>
      <c r="D134" s="264"/>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row>
    <row r="135" spans="1:88" s="14" customFormat="1" x14ac:dyDescent="0.25">
      <c r="A135" s="21"/>
      <c r="B135" s="21"/>
      <c r="C135" s="264"/>
      <c r="D135" s="264"/>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row>
    <row r="136" spans="1:88" s="14" customFormat="1" x14ac:dyDescent="0.25">
      <c r="A136" s="21"/>
      <c r="B136" s="21"/>
      <c r="C136" s="264"/>
      <c r="D136" s="264"/>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row>
    <row r="137" spans="1:88" s="14" customFormat="1" x14ac:dyDescent="0.25">
      <c r="A137" s="21"/>
      <c r="B137" s="21"/>
      <c r="C137" s="264"/>
      <c r="D137" s="264"/>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row>
    <row r="138" spans="1:88" s="14" customFormat="1" x14ac:dyDescent="0.25">
      <c r="A138" s="21"/>
      <c r="B138" s="21"/>
      <c r="C138" s="264"/>
      <c r="D138" s="264"/>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row>
    <row r="139" spans="1:88" s="14" customFormat="1" x14ac:dyDescent="0.25">
      <c r="A139" s="21"/>
      <c r="B139" s="21"/>
      <c r="C139" s="264"/>
      <c r="D139" s="264"/>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row>
    <row r="140" spans="1:88" s="14" customFormat="1" x14ac:dyDescent="0.25">
      <c r="A140" s="21"/>
      <c r="B140" s="21"/>
      <c r="C140" s="264"/>
      <c r="D140" s="264"/>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row>
    <row r="141" spans="1:88" s="14" customFormat="1" x14ac:dyDescent="0.25">
      <c r="A141" s="21"/>
      <c r="B141" s="21"/>
      <c r="C141" s="264"/>
      <c r="D141" s="264"/>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row>
    <row r="142" spans="1:88" s="14" customFormat="1" x14ac:dyDescent="0.25">
      <c r="A142" s="21"/>
      <c r="B142" s="21"/>
      <c r="C142" s="264"/>
      <c r="D142" s="264"/>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row>
    <row r="143" spans="1:88" s="14" customFormat="1" x14ac:dyDescent="0.25">
      <c r="A143" s="21"/>
      <c r="B143" s="21"/>
      <c r="C143" s="264"/>
      <c r="D143" s="264"/>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row>
    <row r="144" spans="1:88" s="14" customFormat="1" x14ac:dyDescent="0.25">
      <c r="A144" s="21"/>
      <c r="B144" s="21"/>
      <c r="C144" s="264"/>
      <c r="D144" s="264"/>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row>
    <row r="145" spans="1:88" s="14" customFormat="1" x14ac:dyDescent="0.25">
      <c r="A145" s="21"/>
      <c r="B145" s="21"/>
      <c r="C145" s="264"/>
      <c r="D145" s="264"/>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row>
    <row r="146" spans="1:88" s="14" customFormat="1" x14ac:dyDescent="0.25">
      <c r="A146" s="21"/>
      <c r="B146" s="21"/>
      <c r="C146" s="264"/>
      <c r="D146" s="264"/>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row>
    <row r="147" spans="1:88" s="14" customFormat="1" x14ac:dyDescent="0.25">
      <c r="A147" s="21"/>
      <c r="B147" s="21"/>
      <c r="C147" s="264"/>
      <c r="D147" s="264"/>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row>
    <row r="148" spans="1:88" s="14" customFormat="1" x14ac:dyDescent="0.25">
      <c r="A148" s="21"/>
      <c r="B148" s="21"/>
      <c r="C148" s="264"/>
      <c r="D148" s="264"/>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row>
    <row r="149" spans="1:88" s="14" customFormat="1" x14ac:dyDescent="0.25">
      <c r="A149" s="21"/>
      <c r="B149" s="21"/>
      <c r="C149" s="264"/>
      <c r="D149" s="264"/>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row>
    <row r="150" spans="1:88" s="14" customFormat="1" x14ac:dyDescent="0.25">
      <c r="A150" s="21"/>
      <c r="B150" s="21"/>
      <c r="C150" s="264"/>
      <c r="D150" s="264"/>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row>
    <row r="151" spans="1:88" s="14" customFormat="1" x14ac:dyDescent="0.25">
      <c r="A151" s="21"/>
      <c r="B151" s="21"/>
      <c r="C151" s="264"/>
      <c r="D151" s="264"/>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row>
    <row r="152" spans="1:88" s="14" customFormat="1" x14ac:dyDescent="0.25">
      <c r="A152" s="21"/>
      <c r="B152" s="21"/>
      <c r="C152" s="264"/>
      <c r="D152" s="264"/>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row>
    <row r="153" spans="1:88" s="14" customFormat="1" x14ac:dyDescent="0.25">
      <c r="A153" s="21"/>
      <c r="B153" s="21"/>
      <c r="C153" s="264"/>
      <c r="D153" s="264"/>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row>
    <row r="154" spans="1:88" s="14" customFormat="1" x14ac:dyDescent="0.25">
      <c r="A154" s="21"/>
      <c r="B154" s="21"/>
      <c r="C154" s="264"/>
      <c r="D154" s="264"/>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row>
    <row r="155" spans="1:88" s="14" customFormat="1" x14ac:dyDescent="0.25">
      <c r="A155" s="21"/>
      <c r="B155" s="21"/>
      <c r="C155" s="264"/>
      <c r="D155" s="264"/>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row>
    <row r="156" spans="1:88" s="14" customFormat="1" x14ac:dyDescent="0.25">
      <c r="A156" s="21"/>
      <c r="B156" s="21"/>
      <c r="C156" s="264"/>
      <c r="D156" s="264"/>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row>
    <row r="157" spans="1:88" s="14" customFormat="1" x14ac:dyDescent="0.25">
      <c r="A157" s="21"/>
      <c r="B157" s="21"/>
      <c r="C157" s="264"/>
      <c r="D157" s="264"/>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row>
    <row r="158" spans="1:88" s="14" customFormat="1" x14ac:dyDescent="0.25">
      <c r="A158" s="21"/>
      <c r="B158" s="21"/>
      <c r="C158" s="264"/>
      <c r="D158" s="264"/>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row>
    <row r="159" spans="1:88" s="14" customFormat="1" x14ac:dyDescent="0.25">
      <c r="A159" s="21"/>
      <c r="B159" s="21"/>
      <c r="C159" s="264"/>
      <c r="D159" s="264"/>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row>
    <row r="160" spans="1:88" s="14" customFormat="1" x14ac:dyDescent="0.25">
      <c r="A160" s="21"/>
      <c r="B160" s="21"/>
      <c r="C160" s="264"/>
      <c r="D160" s="264"/>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row>
    <row r="161" spans="1:88" s="14" customFormat="1" x14ac:dyDescent="0.25">
      <c r="A161" s="21"/>
      <c r="B161" s="21"/>
      <c r="C161" s="264"/>
      <c r="D161" s="264"/>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row>
    <row r="162" spans="1:88" s="14" customFormat="1" x14ac:dyDescent="0.25">
      <c r="A162" s="21"/>
      <c r="B162" s="21"/>
      <c r="C162" s="264"/>
      <c r="D162" s="264"/>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row>
    <row r="163" spans="1:88" s="14" customFormat="1" x14ac:dyDescent="0.25">
      <c r="A163" s="21"/>
      <c r="B163" s="21"/>
      <c r="C163" s="264"/>
      <c r="D163" s="264"/>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row>
    <row r="164" spans="1:88" s="14" customFormat="1" x14ac:dyDescent="0.25">
      <c r="A164" s="21"/>
      <c r="B164" s="21"/>
      <c r="C164" s="264"/>
      <c r="D164" s="264"/>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row>
    <row r="165" spans="1:88" s="14" customFormat="1" x14ac:dyDescent="0.25">
      <c r="A165" s="21"/>
      <c r="B165" s="21"/>
      <c r="C165" s="264"/>
      <c r="D165" s="264"/>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row>
    <row r="166" spans="1:88" s="14" customFormat="1" x14ac:dyDescent="0.25">
      <c r="A166" s="21"/>
      <c r="B166" s="21"/>
      <c r="C166" s="264"/>
      <c r="D166" s="264"/>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row>
    <row r="167" spans="1:88" s="14" customFormat="1" x14ac:dyDescent="0.25">
      <c r="A167" s="21"/>
      <c r="B167" s="21"/>
      <c r="C167" s="264"/>
      <c r="D167" s="264"/>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row>
    <row r="168" spans="1:88" s="14" customFormat="1" x14ac:dyDescent="0.25">
      <c r="A168" s="21"/>
      <c r="B168" s="21"/>
      <c r="C168" s="264"/>
      <c r="D168" s="264"/>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row>
    <row r="169" spans="1:88" s="14" customFormat="1" x14ac:dyDescent="0.25">
      <c r="A169" s="21"/>
      <c r="B169" s="21"/>
      <c r="C169" s="264"/>
      <c r="D169" s="264"/>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row>
    <row r="170" spans="1:88" s="14" customFormat="1" x14ac:dyDescent="0.25">
      <c r="A170" s="21"/>
      <c r="B170" s="21"/>
      <c r="C170" s="264"/>
      <c r="D170" s="264"/>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row>
    <row r="171" spans="1:88" s="14" customFormat="1" x14ac:dyDescent="0.25">
      <c r="A171" s="21"/>
      <c r="B171" s="21"/>
      <c r="C171" s="264"/>
      <c r="D171" s="264"/>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row>
    <row r="172" spans="1:88" s="14" customFormat="1" x14ac:dyDescent="0.25">
      <c r="A172" s="21"/>
      <c r="B172" s="21"/>
      <c r="C172" s="264"/>
      <c r="D172" s="264"/>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row>
    <row r="173" spans="1:88" s="14" customFormat="1" x14ac:dyDescent="0.25">
      <c r="A173" s="21"/>
      <c r="B173" s="21"/>
      <c r="C173" s="264"/>
      <c r="D173" s="264"/>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row>
    <row r="174" spans="1:88" s="14" customFormat="1" x14ac:dyDescent="0.25">
      <c r="A174" s="21"/>
      <c r="B174" s="21"/>
      <c r="C174" s="264"/>
      <c r="D174" s="264"/>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row>
    <row r="175" spans="1:88" s="14" customFormat="1" x14ac:dyDescent="0.25">
      <c r="A175" s="21"/>
      <c r="B175" s="21"/>
      <c r="C175" s="264"/>
      <c r="D175" s="264"/>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row>
    <row r="176" spans="1:88" s="14" customFormat="1" x14ac:dyDescent="0.25">
      <c r="A176" s="21"/>
      <c r="B176" s="21"/>
      <c r="C176" s="264"/>
      <c r="D176" s="264"/>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row>
    <row r="177" spans="1:88" s="14" customFormat="1" x14ac:dyDescent="0.25">
      <c r="A177" s="21"/>
      <c r="B177" s="21"/>
      <c r="C177" s="264"/>
      <c r="D177" s="264"/>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row>
    <row r="178" spans="1:88" s="14" customFormat="1" x14ac:dyDescent="0.25">
      <c r="A178" s="21"/>
      <c r="B178" s="21"/>
      <c r="C178" s="264"/>
      <c r="D178" s="264"/>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row>
    <row r="179" spans="1:88" s="14" customFormat="1" x14ac:dyDescent="0.25">
      <c r="A179" s="21"/>
      <c r="B179" s="21"/>
      <c r="C179" s="264"/>
      <c r="D179" s="264"/>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row>
    <row r="180" spans="1:88" s="14" customFormat="1" x14ac:dyDescent="0.25">
      <c r="A180" s="21"/>
      <c r="B180" s="21"/>
      <c r="C180" s="264"/>
      <c r="D180" s="264"/>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row>
    <row r="181" spans="1:88" s="14" customFormat="1" x14ac:dyDescent="0.25">
      <c r="A181" s="21"/>
      <c r="B181" s="21"/>
      <c r="C181" s="264"/>
      <c r="D181" s="264"/>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row>
    <row r="182" spans="1:88" s="14" customFormat="1" x14ac:dyDescent="0.25">
      <c r="A182" s="21"/>
      <c r="B182" s="21"/>
      <c r="C182" s="264"/>
      <c r="D182" s="264"/>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row>
    <row r="183" spans="1:88" s="14" customFormat="1" x14ac:dyDescent="0.25">
      <c r="A183" s="21"/>
      <c r="B183" s="21"/>
      <c r="C183" s="264"/>
      <c r="D183" s="264"/>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row>
    <row r="184" spans="1:88" s="14" customFormat="1" x14ac:dyDescent="0.25">
      <c r="A184" s="21"/>
      <c r="B184" s="21"/>
      <c r="C184" s="264"/>
      <c r="D184" s="264"/>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row>
    <row r="185" spans="1:88" s="14" customFormat="1" x14ac:dyDescent="0.25">
      <c r="A185" s="21"/>
      <c r="B185" s="21"/>
      <c r="C185" s="264"/>
      <c r="D185" s="264"/>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row>
    <row r="186" spans="1:88" s="14" customFormat="1" x14ac:dyDescent="0.25">
      <c r="A186" s="21"/>
      <c r="B186" s="21"/>
      <c r="C186" s="264"/>
      <c r="D186" s="264"/>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row>
    <row r="187" spans="1:88" s="14" customFormat="1" x14ac:dyDescent="0.25">
      <c r="A187" s="21"/>
      <c r="B187" s="21"/>
      <c r="C187" s="264"/>
      <c r="D187" s="264"/>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row>
    <row r="188" spans="1:88" s="14" customFormat="1" x14ac:dyDescent="0.25">
      <c r="A188" s="21"/>
      <c r="B188" s="21"/>
      <c r="C188" s="264"/>
      <c r="D188" s="264"/>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row>
    <row r="189" spans="1:88" s="14" customFormat="1" x14ac:dyDescent="0.25">
      <c r="A189" s="21"/>
      <c r="B189" s="21"/>
      <c r="C189" s="264"/>
      <c r="D189" s="264"/>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row>
    <row r="190" spans="1:88" s="14" customFormat="1" x14ac:dyDescent="0.25">
      <c r="A190" s="21"/>
      <c r="B190" s="21"/>
      <c r="C190" s="264"/>
      <c r="D190" s="264"/>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row>
    <row r="191" spans="1:88" s="14" customFormat="1" x14ac:dyDescent="0.25">
      <c r="A191" s="21"/>
      <c r="B191" s="21"/>
      <c r="C191" s="264"/>
      <c r="D191" s="264"/>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row>
    <row r="192" spans="1:88" s="14" customFormat="1" x14ac:dyDescent="0.25">
      <c r="A192" s="21"/>
      <c r="B192" s="21"/>
      <c r="C192" s="264"/>
      <c r="D192" s="264"/>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row>
    <row r="193" spans="1:88" s="14" customFormat="1" x14ac:dyDescent="0.25">
      <c r="A193" s="21"/>
      <c r="B193" s="21"/>
      <c r="C193" s="264"/>
      <c r="D193" s="264"/>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row>
    <row r="194" spans="1:88" s="14" customFormat="1" x14ac:dyDescent="0.25">
      <c r="A194" s="21"/>
      <c r="B194" s="21"/>
      <c r="C194" s="264"/>
      <c r="D194" s="264"/>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row>
    <row r="195" spans="1:88" s="14" customFormat="1" x14ac:dyDescent="0.25">
      <c r="A195" s="21"/>
      <c r="B195" s="21"/>
      <c r="C195" s="264"/>
      <c r="D195" s="264"/>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row>
    <row r="196" spans="1:88" s="14" customFormat="1" x14ac:dyDescent="0.25">
      <c r="A196" s="21"/>
      <c r="B196" s="21"/>
      <c r="C196" s="264"/>
      <c r="D196" s="264"/>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row>
    <row r="197" spans="1:88" s="14" customFormat="1" x14ac:dyDescent="0.25">
      <c r="A197" s="21"/>
      <c r="B197" s="21"/>
      <c r="C197" s="264"/>
      <c r="D197" s="264"/>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row>
    <row r="198" spans="1:88" s="14" customFormat="1" x14ac:dyDescent="0.25">
      <c r="A198" s="21"/>
      <c r="B198" s="21"/>
      <c r="C198" s="264"/>
      <c r="D198" s="264"/>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row>
    <row r="199" spans="1:88" s="14" customFormat="1" x14ac:dyDescent="0.25">
      <c r="A199" s="21"/>
      <c r="B199" s="21"/>
      <c r="C199" s="264"/>
      <c r="D199" s="264"/>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row>
    <row r="200" spans="1:88" s="14" customFormat="1" x14ac:dyDescent="0.25">
      <c r="A200" s="21"/>
      <c r="B200" s="21"/>
      <c r="C200" s="264"/>
      <c r="D200" s="264"/>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row>
    <row r="201" spans="1:88" s="14" customFormat="1" x14ac:dyDescent="0.25">
      <c r="A201" s="21"/>
      <c r="B201" s="21"/>
      <c r="C201" s="264"/>
      <c r="D201" s="264"/>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row>
    <row r="202" spans="1:88" s="14" customFormat="1" x14ac:dyDescent="0.25">
      <c r="A202" s="21"/>
      <c r="B202" s="21"/>
      <c r="C202" s="264"/>
      <c r="D202" s="264"/>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row>
    <row r="203" spans="1:88" s="14" customFormat="1" x14ac:dyDescent="0.25">
      <c r="A203" s="21"/>
      <c r="B203" s="21"/>
      <c r="C203" s="264"/>
      <c r="D203" s="264"/>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row>
    <row r="204" spans="1:88" s="14" customFormat="1" x14ac:dyDescent="0.25">
      <c r="A204" s="21"/>
      <c r="B204" s="21"/>
      <c r="C204" s="264"/>
      <c r="D204" s="264"/>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row>
    <row r="205" spans="1:88" s="14" customFormat="1" x14ac:dyDescent="0.25">
      <c r="A205" s="21"/>
      <c r="B205" s="21"/>
      <c r="C205" s="264"/>
      <c r="D205" s="264"/>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row>
    <row r="206" spans="1:88" s="14" customFormat="1" x14ac:dyDescent="0.25">
      <c r="A206" s="21"/>
      <c r="B206" s="21"/>
      <c r="C206" s="264"/>
      <c r="D206" s="264"/>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row>
    <row r="207" spans="1:88" s="14" customFormat="1" x14ac:dyDescent="0.25">
      <c r="A207" s="21"/>
      <c r="B207" s="21"/>
      <c r="C207" s="264"/>
      <c r="D207" s="264"/>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row>
    <row r="208" spans="1:88" s="14" customFormat="1" x14ac:dyDescent="0.25">
      <c r="A208" s="21"/>
      <c r="B208" s="21"/>
      <c r="C208" s="264"/>
      <c r="D208" s="264"/>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row>
    <row r="209" spans="1:88" s="14" customFormat="1" x14ac:dyDescent="0.25">
      <c r="A209" s="21"/>
      <c r="B209" s="21"/>
      <c r="C209" s="264"/>
      <c r="D209" s="264"/>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row>
    <row r="210" spans="1:88" s="14" customFormat="1" x14ac:dyDescent="0.25">
      <c r="A210" s="21"/>
      <c r="B210" s="21"/>
      <c r="C210" s="264"/>
      <c r="D210" s="264"/>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row>
    <row r="211" spans="1:88" s="14" customFormat="1" x14ac:dyDescent="0.25">
      <c r="A211" s="21"/>
      <c r="B211" s="21"/>
      <c r="C211" s="264"/>
      <c r="D211" s="264"/>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row>
    <row r="212" spans="1:88" s="14" customFormat="1" x14ac:dyDescent="0.25">
      <c r="A212" s="21"/>
      <c r="B212" s="21"/>
      <c r="C212" s="264"/>
      <c r="D212" s="264"/>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row>
    <row r="213" spans="1:88" s="14" customFormat="1" x14ac:dyDescent="0.25">
      <c r="A213" s="21"/>
      <c r="B213" s="21"/>
      <c r="C213" s="264"/>
      <c r="D213" s="264"/>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row>
    <row r="214" spans="1:88" s="14" customFormat="1" x14ac:dyDescent="0.25">
      <c r="A214" s="21"/>
      <c r="B214" s="21"/>
      <c r="C214" s="264"/>
      <c r="D214" s="264"/>
      <c r="E214" s="21"/>
      <c r="F214" s="21"/>
      <c r="G214" s="21"/>
      <c r="H214" s="21"/>
      <c r="I214" s="21"/>
      <c r="J214" s="21"/>
      <c r="K214" s="21"/>
      <c r="L214" s="21"/>
      <c r="M214" s="21"/>
      <c r="N214" s="21"/>
      <c r="O214" s="21"/>
      <c r="P214" s="21"/>
      <c r="Q214" s="21"/>
      <c r="R214" s="263"/>
      <c r="S214" s="263"/>
      <c r="T214" s="263"/>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row>
    <row r="215" spans="1:88" s="14" customFormat="1" x14ac:dyDescent="0.25">
      <c r="A215" s="21"/>
      <c r="B215" s="21"/>
      <c r="C215" s="264"/>
      <c r="D215" s="264"/>
      <c r="E215" s="21"/>
      <c r="F215" s="21"/>
      <c r="G215" s="21"/>
      <c r="H215" s="21"/>
      <c r="I215" s="21"/>
      <c r="J215" s="21"/>
      <c r="K215" s="21"/>
      <c r="L215" s="21"/>
      <c r="M215" s="21"/>
      <c r="N215" s="21"/>
      <c r="O215" s="21"/>
      <c r="P215" s="21"/>
      <c r="Q215" s="21"/>
      <c r="R215" s="263"/>
      <c r="S215" s="263"/>
      <c r="T215" s="263"/>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row>
    <row r="216" spans="1:88" s="77" customFormat="1" ht="12" x14ac:dyDescent="0.25">
      <c r="A216" s="263"/>
      <c r="B216" s="263"/>
      <c r="C216" s="265"/>
      <c r="D216" s="265"/>
      <c r="E216" s="263"/>
      <c r="F216" s="263"/>
      <c r="G216" s="263"/>
      <c r="H216" s="263"/>
      <c r="I216" s="263"/>
      <c r="J216" s="263"/>
      <c r="K216" s="263"/>
      <c r="L216" s="263"/>
      <c r="M216" s="263"/>
      <c r="N216" s="263"/>
      <c r="O216" s="263"/>
      <c r="P216" s="263"/>
      <c r="Q216" s="263"/>
      <c r="R216" s="263"/>
      <c r="S216" s="263"/>
      <c r="T216" s="263"/>
      <c r="U216" s="263"/>
      <c r="V216" s="263"/>
      <c r="W216" s="263"/>
      <c r="X216" s="263"/>
      <c r="Y216" s="263"/>
      <c r="Z216" s="263"/>
      <c r="AA216" s="263"/>
      <c r="AB216" s="263"/>
      <c r="AC216" s="263"/>
      <c r="AD216" s="263"/>
      <c r="AE216" s="263"/>
      <c r="AF216" s="263"/>
      <c r="AG216" s="263"/>
      <c r="AH216" s="263"/>
      <c r="AI216" s="263"/>
      <c r="AJ216" s="263"/>
      <c r="AK216" s="263"/>
      <c r="AL216" s="263"/>
      <c r="AM216" s="263"/>
      <c r="AN216" s="263"/>
      <c r="AO216" s="263"/>
      <c r="AP216" s="263"/>
      <c r="AQ216" s="263"/>
      <c r="AR216" s="263"/>
      <c r="AS216" s="263"/>
      <c r="AT216" s="263"/>
      <c r="AU216" s="263"/>
      <c r="AV216" s="263"/>
      <c r="AW216" s="263"/>
      <c r="AX216" s="263"/>
      <c r="AY216" s="263"/>
      <c r="AZ216" s="263"/>
      <c r="BA216" s="263"/>
      <c r="BB216" s="263"/>
      <c r="BC216" s="263"/>
      <c r="BD216" s="263"/>
      <c r="BE216" s="263"/>
      <c r="BF216" s="263"/>
      <c r="BG216" s="263"/>
      <c r="BH216" s="263"/>
      <c r="BI216" s="263"/>
      <c r="BJ216" s="263"/>
      <c r="BK216" s="263"/>
      <c r="BL216" s="263"/>
      <c r="BM216" s="263"/>
      <c r="BN216" s="263"/>
      <c r="BO216" s="263"/>
      <c r="BP216" s="263"/>
      <c r="BQ216" s="263"/>
      <c r="BR216" s="263"/>
      <c r="BS216" s="263"/>
      <c r="BT216" s="263"/>
      <c r="BU216" s="263"/>
      <c r="BV216" s="263"/>
      <c r="BW216" s="263"/>
      <c r="BX216" s="263"/>
      <c r="BY216" s="263"/>
      <c r="BZ216" s="263"/>
      <c r="CA216" s="263"/>
      <c r="CB216" s="263"/>
      <c r="CC216" s="263"/>
      <c r="CD216" s="263"/>
      <c r="CE216" s="263"/>
      <c r="CF216" s="263"/>
      <c r="CG216" s="263"/>
      <c r="CH216" s="263"/>
      <c r="CI216" s="263"/>
      <c r="CJ216" s="263"/>
    </row>
    <row r="217" spans="1:88" s="77" customFormat="1" ht="12" x14ac:dyDescent="0.25">
      <c r="A217" s="263"/>
      <c r="B217" s="263"/>
      <c r="C217" s="265"/>
      <c r="D217" s="265"/>
      <c r="E217" s="263"/>
      <c r="F217" s="263"/>
      <c r="G217" s="263"/>
      <c r="H217" s="263"/>
      <c r="I217" s="263"/>
      <c r="J217" s="263"/>
      <c r="K217" s="263"/>
      <c r="L217" s="263"/>
      <c r="M217" s="263"/>
      <c r="N217" s="263"/>
      <c r="O217" s="263"/>
      <c r="P217" s="263"/>
      <c r="Q217" s="263"/>
      <c r="R217" s="263"/>
      <c r="S217" s="263"/>
      <c r="T217" s="263"/>
      <c r="U217" s="263"/>
      <c r="V217" s="263"/>
      <c r="W217" s="263"/>
      <c r="X217" s="263"/>
      <c r="Y217" s="263"/>
      <c r="Z217" s="263"/>
      <c r="AA217" s="263"/>
      <c r="AB217" s="263"/>
      <c r="AC217" s="263"/>
      <c r="AD217" s="263"/>
      <c r="AE217" s="263"/>
      <c r="AF217" s="263"/>
      <c r="AG217" s="263"/>
      <c r="AH217" s="263"/>
      <c r="AI217" s="263"/>
      <c r="AJ217" s="263"/>
      <c r="AK217" s="263"/>
      <c r="AL217" s="263"/>
      <c r="AM217" s="263"/>
      <c r="AN217" s="263"/>
      <c r="AO217" s="263"/>
      <c r="AP217" s="263"/>
      <c r="AQ217" s="263"/>
      <c r="AR217" s="263"/>
      <c r="AS217" s="263"/>
      <c r="AT217" s="263"/>
      <c r="AU217" s="263"/>
      <c r="AV217" s="263"/>
      <c r="AW217" s="263"/>
      <c r="AX217" s="263"/>
      <c r="AY217" s="263"/>
      <c r="AZ217" s="263"/>
      <c r="BA217" s="263"/>
      <c r="BB217" s="263"/>
      <c r="BC217" s="263"/>
      <c r="BD217" s="263"/>
      <c r="BE217" s="263"/>
      <c r="BF217" s="263"/>
      <c r="BG217" s="263"/>
      <c r="BH217" s="263"/>
      <c r="BI217" s="263"/>
      <c r="BJ217" s="263"/>
      <c r="BK217" s="263"/>
      <c r="BL217" s="263"/>
      <c r="BM217" s="263"/>
      <c r="BN217" s="263"/>
      <c r="BO217" s="263"/>
      <c r="BP217" s="263"/>
      <c r="BQ217" s="263"/>
      <c r="BR217" s="263"/>
      <c r="BS217" s="263"/>
      <c r="BT217" s="263"/>
      <c r="BU217" s="263"/>
      <c r="BV217" s="263"/>
      <c r="BW217" s="263"/>
      <c r="BX217" s="263"/>
      <c r="BY217" s="263"/>
      <c r="BZ217" s="263"/>
      <c r="CA217" s="263"/>
      <c r="CB217" s="263"/>
      <c r="CC217" s="263"/>
      <c r="CD217" s="263"/>
      <c r="CE217" s="263"/>
      <c r="CF217" s="263"/>
      <c r="CG217" s="263"/>
      <c r="CH217" s="263"/>
      <c r="CI217" s="263"/>
      <c r="CJ217" s="263"/>
    </row>
    <row r="218" spans="1:88" s="77" customFormat="1" ht="12" x14ac:dyDescent="0.25">
      <c r="A218" s="263"/>
      <c r="B218" s="263"/>
      <c r="C218" s="265"/>
      <c r="D218" s="265"/>
      <c r="E218" s="263"/>
      <c r="F218" s="263"/>
      <c r="G218" s="263"/>
      <c r="H218" s="263"/>
      <c r="I218" s="263"/>
      <c r="J218" s="263"/>
      <c r="K218" s="263"/>
      <c r="L218" s="263"/>
      <c r="M218" s="263"/>
      <c r="N218" s="263"/>
      <c r="O218" s="263"/>
      <c r="P218" s="263"/>
      <c r="Q218" s="263"/>
      <c r="R218" s="263"/>
      <c r="S218" s="263"/>
      <c r="T218" s="263"/>
      <c r="U218" s="263"/>
      <c r="V218" s="263"/>
      <c r="W218" s="263"/>
      <c r="X218" s="263"/>
      <c r="Y218" s="263"/>
      <c r="Z218" s="263"/>
      <c r="AA218" s="263"/>
      <c r="AB218" s="263"/>
      <c r="AC218" s="263"/>
      <c r="AD218" s="263"/>
      <c r="AE218" s="263"/>
      <c r="AF218" s="263"/>
      <c r="AG218" s="263"/>
      <c r="AH218" s="263"/>
      <c r="AI218" s="263"/>
      <c r="AJ218" s="263"/>
      <c r="AK218" s="263"/>
      <c r="AL218" s="263"/>
      <c r="AM218" s="263"/>
      <c r="AN218" s="263"/>
      <c r="AO218" s="263"/>
      <c r="AP218" s="263"/>
      <c r="AQ218" s="263"/>
      <c r="AR218" s="263"/>
      <c r="AS218" s="263"/>
      <c r="AT218" s="263"/>
      <c r="AU218" s="263"/>
      <c r="AV218" s="263"/>
      <c r="AW218" s="263"/>
      <c r="AX218" s="263"/>
      <c r="AY218" s="263"/>
      <c r="AZ218" s="263"/>
      <c r="BA218" s="263"/>
      <c r="BB218" s="263"/>
      <c r="BC218" s="263"/>
      <c r="BD218" s="263"/>
      <c r="BE218" s="263"/>
      <c r="BF218" s="263"/>
      <c r="BG218" s="263"/>
      <c r="BH218" s="263"/>
      <c r="BI218" s="263"/>
      <c r="BJ218" s="263"/>
      <c r="BK218" s="263"/>
      <c r="BL218" s="263"/>
      <c r="BM218" s="263"/>
      <c r="BN218" s="263"/>
      <c r="BO218" s="263"/>
      <c r="BP218" s="263"/>
      <c r="BQ218" s="263"/>
      <c r="BR218" s="263"/>
      <c r="BS218" s="263"/>
      <c r="BT218" s="263"/>
      <c r="BU218" s="263"/>
      <c r="BV218" s="263"/>
      <c r="BW218" s="263"/>
      <c r="BX218" s="263"/>
      <c r="BY218" s="263"/>
      <c r="BZ218" s="263"/>
      <c r="CA218" s="263"/>
      <c r="CB218" s="263"/>
      <c r="CC218" s="263"/>
      <c r="CD218" s="263"/>
      <c r="CE218" s="263"/>
      <c r="CF218" s="263"/>
      <c r="CG218" s="263"/>
      <c r="CH218" s="263"/>
      <c r="CI218" s="263"/>
      <c r="CJ218" s="263"/>
    </row>
    <row r="219" spans="1:88" s="77" customFormat="1" ht="12" x14ac:dyDescent="0.25">
      <c r="A219" s="263"/>
      <c r="B219" s="263"/>
      <c r="C219" s="265"/>
      <c r="D219" s="265"/>
      <c r="E219" s="263"/>
      <c r="F219" s="263"/>
      <c r="G219" s="263"/>
      <c r="H219" s="263"/>
      <c r="I219" s="263"/>
      <c r="J219" s="263"/>
      <c r="K219" s="263"/>
      <c r="L219" s="263"/>
      <c r="M219" s="263"/>
      <c r="N219" s="263"/>
      <c r="O219" s="263"/>
      <c r="P219" s="263"/>
      <c r="Q219" s="263"/>
      <c r="R219" s="263"/>
      <c r="S219" s="263"/>
      <c r="T219" s="263"/>
      <c r="U219" s="263"/>
      <c r="V219" s="263"/>
      <c r="W219" s="263"/>
      <c r="X219" s="263"/>
      <c r="Y219" s="263"/>
      <c r="Z219" s="263"/>
      <c r="AA219" s="263"/>
      <c r="AB219" s="263"/>
      <c r="AC219" s="263"/>
      <c r="AD219" s="263"/>
      <c r="AE219" s="263"/>
      <c r="AF219" s="263"/>
      <c r="AG219" s="263"/>
      <c r="AH219" s="263"/>
      <c r="AI219" s="263"/>
      <c r="AJ219" s="263"/>
      <c r="AK219" s="263"/>
      <c r="AL219" s="263"/>
      <c r="AM219" s="263"/>
      <c r="AN219" s="263"/>
      <c r="AO219" s="263"/>
      <c r="AP219" s="263"/>
      <c r="AQ219" s="263"/>
      <c r="AR219" s="263"/>
      <c r="AS219" s="263"/>
      <c r="AT219" s="263"/>
      <c r="AU219" s="263"/>
      <c r="AV219" s="263"/>
      <c r="AW219" s="263"/>
      <c r="AX219" s="263"/>
      <c r="AY219" s="263"/>
      <c r="AZ219" s="263"/>
      <c r="BA219" s="263"/>
      <c r="BB219" s="263"/>
      <c r="BC219" s="263"/>
      <c r="BD219" s="263"/>
      <c r="BE219" s="263"/>
      <c r="BF219" s="263"/>
      <c r="BG219" s="263"/>
      <c r="BH219" s="263"/>
      <c r="BI219" s="263"/>
      <c r="BJ219" s="263"/>
      <c r="BK219" s="263"/>
      <c r="BL219" s="263"/>
      <c r="BM219" s="263"/>
      <c r="BN219" s="263"/>
      <c r="BO219" s="263"/>
      <c r="BP219" s="263"/>
      <c r="BQ219" s="263"/>
      <c r="BR219" s="263"/>
      <c r="BS219" s="263"/>
      <c r="BT219" s="263"/>
      <c r="BU219" s="263"/>
      <c r="BV219" s="263"/>
      <c r="BW219" s="263"/>
      <c r="BX219" s="263"/>
      <c r="BY219" s="263"/>
      <c r="BZ219" s="263"/>
      <c r="CA219" s="263"/>
      <c r="CB219" s="263"/>
      <c r="CC219" s="263"/>
      <c r="CD219" s="263"/>
      <c r="CE219" s="263"/>
      <c r="CF219" s="263"/>
      <c r="CG219" s="263"/>
      <c r="CH219" s="263"/>
      <c r="CI219" s="263"/>
      <c r="CJ219" s="263"/>
    </row>
    <row r="220" spans="1:88" s="77" customFormat="1" ht="12" x14ac:dyDescent="0.25">
      <c r="A220" s="263"/>
      <c r="B220" s="263"/>
      <c r="C220" s="265"/>
      <c r="D220" s="265"/>
      <c r="E220" s="263"/>
      <c r="F220" s="263"/>
      <c r="G220" s="263"/>
      <c r="H220" s="263"/>
      <c r="I220" s="263"/>
      <c r="J220" s="263"/>
      <c r="K220" s="263"/>
      <c r="L220" s="263"/>
      <c r="M220" s="263"/>
      <c r="N220" s="263"/>
      <c r="O220" s="263"/>
      <c r="P220" s="263"/>
      <c r="Q220" s="263"/>
      <c r="R220" s="263"/>
      <c r="S220" s="263"/>
      <c r="T220" s="263"/>
      <c r="U220" s="263"/>
      <c r="V220" s="263"/>
      <c r="W220" s="263"/>
      <c r="X220" s="263"/>
      <c r="Y220" s="263"/>
      <c r="Z220" s="263"/>
      <c r="AA220" s="263"/>
      <c r="AB220" s="263"/>
      <c r="AC220" s="263"/>
      <c r="AD220" s="263"/>
      <c r="AE220" s="263"/>
      <c r="AF220" s="263"/>
      <c r="AG220" s="263"/>
      <c r="AH220" s="263"/>
      <c r="AI220" s="263"/>
      <c r="AJ220" s="263"/>
      <c r="AK220" s="263"/>
      <c r="AL220" s="263"/>
      <c r="AM220" s="263"/>
      <c r="AN220" s="263"/>
      <c r="AO220" s="263"/>
      <c r="AP220" s="263"/>
      <c r="AQ220" s="263"/>
      <c r="AR220" s="263"/>
      <c r="AS220" s="263"/>
      <c r="AT220" s="263"/>
      <c r="AU220" s="263"/>
      <c r="AV220" s="263"/>
      <c r="AW220" s="263"/>
      <c r="AX220" s="263"/>
      <c r="AY220" s="263"/>
      <c r="AZ220" s="263"/>
      <c r="BA220" s="263"/>
      <c r="BB220" s="263"/>
      <c r="BC220" s="263"/>
      <c r="BD220" s="263"/>
      <c r="BE220" s="263"/>
      <c r="BF220" s="263"/>
      <c r="BG220" s="263"/>
      <c r="BH220" s="263"/>
      <c r="BI220" s="263"/>
      <c r="BJ220" s="263"/>
      <c r="BK220" s="263"/>
      <c r="BL220" s="263"/>
      <c r="BM220" s="263"/>
      <c r="BN220" s="263"/>
      <c r="BO220" s="263"/>
      <c r="BP220" s="263"/>
      <c r="BQ220" s="263"/>
      <c r="BR220" s="263"/>
      <c r="BS220" s="263"/>
      <c r="BT220" s="263"/>
      <c r="BU220" s="263"/>
      <c r="BV220" s="263"/>
      <c r="BW220" s="263"/>
      <c r="BX220" s="263"/>
      <c r="BY220" s="263"/>
      <c r="BZ220" s="263"/>
      <c r="CA220" s="263"/>
      <c r="CB220" s="263"/>
      <c r="CC220" s="263"/>
      <c r="CD220" s="263"/>
      <c r="CE220" s="263"/>
      <c r="CF220" s="263"/>
      <c r="CG220" s="263"/>
      <c r="CH220" s="263"/>
      <c r="CI220" s="263"/>
      <c r="CJ220" s="263"/>
    </row>
    <row r="221" spans="1:88" s="77" customFormat="1" ht="12" x14ac:dyDescent="0.25">
      <c r="A221" s="263"/>
      <c r="B221" s="263"/>
      <c r="C221" s="265"/>
      <c r="D221" s="265"/>
      <c r="E221" s="263"/>
      <c r="F221" s="263"/>
      <c r="G221" s="263"/>
      <c r="H221" s="263"/>
      <c r="I221" s="263"/>
      <c r="J221" s="263"/>
      <c r="K221" s="263"/>
      <c r="L221" s="263"/>
      <c r="M221" s="263"/>
      <c r="N221" s="263"/>
      <c r="O221" s="263"/>
      <c r="P221" s="263"/>
      <c r="Q221" s="263"/>
      <c r="R221" s="263"/>
      <c r="S221" s="263"/>
      <c r="T221" s="263"/>
      <c r="U221" s="263"/>
      <c r="V221" s="263"/>
      <c r="W221" s="263"/>
      <c r="X221" s="263"/>
      <c r="Y221" s="263"/>
      <c r="Z221" s="263"/>
      <c r="AA221" s="263"/>
      <c r="AB221" s="263"/>
      <c r="AC221" s="263"/>
      <c r="AD221" s="263"/>
      <c r="AE221" s="263"/>
      <c r="AF221" s="263"/>
      <c r="AG221" s="263"/>
      <c r="AH221" s="263"/>
      <c r="AI221" s="263"/>
      <c r="AJ221" s="263"/>
      <c r="AK221" s="263"/>
      <c r="AL221" s="263"/>
      <c r="AM221" s="263"/>
      <c r="AN221" s="263"/>
      <c r="AO221" s="263"/>
      <c r="AP221" s="263"/>
      <c r="AQ221" s="263"/>
      <c r="AR221" s="263"/>
      <c r="AS221" s="263"/>
      <c r="AT221" s="263"/>
      <c r="AU221" s="263"/>
      <c r="AV221" s="263"/>
      <c r="AW221" s="263"/>
      <c r="AX221" s="263"/>
      <c r="AY221" s="263"/>
      <c r="AZ221" s="263"/>
      <c r="BA221" s="263"/>
      <c r="BB221" s="263"/>
      <c r="BC221" s="263"/>
      <c r="BD221" s="263"/>
      <c r="BE221" s="263"/>
      <c r="BF221" s="263"/>
      <c r="BG221" s="263"/>
      <c r="BH221" s="263"/>
      <c r="BI221" s="263"/>
      <c r="BJ221" s="263"/>
      <c r="BK221" s="263"/>
      <c r="BL221" s="263"/>
      <c r="BM221" s="263"/>
      <c r="BN221" s="263"/>
      <c r="BO221" s="263"/>
      <c r="BP221" s="263"/>
      <c r="BQ221" s="263"/>
      <c r="BR221" s="263"/>
      <c r="BS221" s="263"/>
      <c r="BT221" s="263"/>
      <c r="BU221" s="263"/>
      <c r="BV221" s="263"/>
      <c r="BW221" s="263"/>
      <c r="BX221" s="263"/>
      <c r="BY221" s="263"/>
      <c r="BZ221" s="263"/>
      <c r="CA221" s="263"/>
      <c r="CB221" s="263"/>
      <c r="CC221" s="263"/>
      <c r="CD221" s="263"/>
      <c r="CE221" s="263"/>
      <c r="CF221" s="263"/>
      <c r="CG221" s="263"/>
      <c r="CH221" s="263"/>
      <c r="CI221" s="263"/>
      <c r="CJ221" s="263"/>
    </row>
    <row r="222" spans="1:88" s="77" customFormat="1" ht="12" x14ac:dyDescent="0.25">
      <c r="A222" s="263"/>
      <c r="B222" s="263"/>
      <c r="C222" s="265"/>
      <c r="D222" s="265"/>
      <c r="E222" s="263"/>
      <c r="F222" s="263"/>
      <c r="G222" s="263"/>
      <c r="H222" s="263"/>
      <c r="I222" s="263"/>
      <c r="J222" s="263"/>
      <c r="K222" s="263"/>
      <c r="L222" s="263"/>
      <c r="M222" s="263"/>
      <c r="N222" s="263"/>
      <c r="O222" s="263"/>
      <c r="P222" s="263"/>
      <c r="Q222" s="263"/>
      <c r="R222" s="263"/>
      <c r="S222" s="263"/>
      <c r="T222" s="263"/>
      <c r="U222" s="263"/>
      <c r="V222" s="263"/>
      <c r="W222" s="263"/>
      <c r="X222" s="263"/>
      <c r="Y222" s="263"/>
      <c r="Z222" s="263"/>
      <c r="AA222" s="263"/>
      <c r="AB222" s="263"/>
      <c r="AC222" s="263"/>
      <c r="AD222" s="263"/>
      <c r="AE222" s="263"/>
      <c r="AF222" s="263"/>
      <c r="AG222" s="263"/>
      <c r="AH222" s="263"/>
      <c r="AI222" s="263"/>
      <c r="AJ222" s="263"/>
      <c r="AK222" s="263"/>
      <c r="AL222" s="263"/>
      <c r="AM222" s="263"/>
      <c r="AN222" s="263"/>
      <c r="AO222" s="263"/>
      <c r="AP222" s="263"/>
      <c r="AQ222" s="263"/>
      <c r="AR222" s="263"/>
      <c r="AS222" s="263"/>
      <c r="AT222" s="263"/>
      <c r="AU222" s="263"/>
      <c r="AV222" s="263"/>
      <c r="AW222" s="263"/>
      <c r="AX222" s="263"/>
      <c r="AY222" s="263"/>
      <c r="AZ222" s="263"/>
      <c r="BA222" s="263"/>
      <c r="BB222" s="263"/>
      <c r="BC222" s="263"/>
      <c r="BD222" s="263"/>
      <c r="BE222" s="263"/>
      <c r="BF222" s="263"/>
      <c r="BG222" s="263"/>
      <c r="BH222" s="263"/>
      <c r="BI222" s="263"/>
      <c r="BJ222" s="263"/>
      <c r="BK222" s="263"/>
      <c r="BL222" s="263"/>
      <c r="BM222" s="263"/>
      <c r="BN222" s="263"/>
      <c r="BO222" s="263"/>
      <c r="BP222" s="263"/>
      <c r="BQ222" s="263"/>
      <c r="BR222" s="263"/>
      <c r="BS222" s="263"/>
      <c r="BT222" s="263"/>
      <c r="BU222" s="263"/>
      <c r="BV222" s="263"/>
      <c r="BW222" s="263"/>
      <c r="BX222" s="263"/>
      <c r="BY222" s="263"/>
      <c r="BZ222" s="263"/>
      <c r="CA222" s="263"/>
      <c r="CB222" s="263"/>
      <c r="CC222" s="263"/>
      <c r="CD222" s="263"/>
      <c r="CE222" s="263"/>
      <c r="CF222" s="263"/>
      <c r="CG222" s="263"/>
      <c r="CH222" s="263"/>
      <c r="CI222" s="263"/>
      <c r="CJ222" s="263"/>
    </row>
    <row r="223" spans="1:88" s="77" customFormat="1" ht="12" x14ac:dyDescent="0.25">
      <c r="A223" s="263"/>
      <c r="B223" s="263"/>
      <c r="C223" s="265"/>
      <c r="D223" s="265"/>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263"/>
      <c r="AJ223" s="263"/>
      <c r="AK223" s="263"/>
      <c r="AL223" s="263"/>
      <c r="AM223" s="263"/>
      <c r="AN223" s="263"/>
      <c r="AO223" s="263"/>
      <c r="AP223" s="263"/>
      <c r="AQ223" s="263"/>
      <c r="AR223" s="263"/>
      <c r="AS223" s="263"/>
      <c r="AT223" s="263"/>
      <c r="AU223" s="263"/>
      <c r="AV223" s="263"/>
      <c r="AW223" s="263"/>
      <c r="AX223" s="263"/>
      <c r="AY223" s="263"/>
      <c r="AZ223" s="263"/>
      <c r="BA223" s="263"/>
      <c r="BB223" s="263"/>
      <c r="BC223" s="263"/>
      <c r="BD223" s="263"/>
      <c r="BE223" s="263"/>
      <c r="BF223" s="263"/>
      <c r="BG223" s="263"/>
      <c r="BH223" s="263"/>
      <c r="BI223" s="263"/>
      <c r="BJ223" s="263"/>
      <c r="BK223" s="263"/>
      <c r="BL223" s="263"/>
      <c r="BM223" s="263"/>
      <c r="BN223" s="263"/>
      <c r="BO223" s="263"/>
      <c r="BP223" s="263"/>
      <c r="BQ223" s="263"/>
      <c r="BR223" s="263"/>
      <c r="BS223" s="263"/>
      <c r="BT223" s="263"/>
      <c r="BU223" s="263"/>
      <c r="BV223" s="263"/>
      <c r="BW223" s="263"/>
      <c r="BX223" s="263"/>
      <c r="BY223" s="263"/>
      <c r="BZ223" s="263"/>
      <c r="CA223" s="263"/>
      <c r="CB223" s="263"/>
      <c r="CC223" s="263"/>
      <c r="CD223" s="263"/>
      <c r="CE223" s="263"/>
      <c r="CF223" s="263"/>
      <c r="CG223" s="263"/>
      <c r="CH223" s="263"/>
      <c r="CI223" s="263"/>
      <c r="CJ223" s="263"/>
    </row>
    <row r="224" spans="1:88" s="77" customFormat="1" ht="12" x14ac:dyDescent="0.25">
      <c r="A224" s="263"/>
      <c r="B224" s="263"/>
      <c r="C224" s="265"/>
      <c r="D224" s="265"/>
      <c r="E224" s="263"/>
      <c r="F224" s="263"/>
      <c r="G224" s="263"/>
      <c r="H224" s="263"/>
      <c r="I224" s="263"/>
      <c r="J224" s="263"/>
      <c r="K224" s="263"/>
      <c r="L224" s="263"/>
      <c r="M224" s="263"/>
      <c r="N224" s="263"/>
      <c r="O224" s="263"/>
      <c r="P224" s="263"/>
      <c r="Q224" s="263"/>
      <c r="R224" s="263"/>
      <c r="S224" s="263"/>
      <c r="T224" s="263"/>
      <c r="U224" s="263"/>
      <c r="V224" s="263"/>
      <c r="W224" s="263"/>
      <c r="X224" s="263"/>
      <c r="Y224" s="263"/>
      <c r="Z224" s="263"/>
      <c r="AA224" s="263"/>
      <c r="AB224" s="263"/>
      <c r="AC224" s="263"/>
      <c r="AD224" s="263"/>
      <c r="AE224" s="263"/>
      <c r="AF224" s="263"/>
      <c r="AG224" s="263"/>
      <c r="AH224" s="263"/>
      <c r="AI224" s="263"/>
      <c r="AJ224" s="263"/>
      <c r="AK224" s="263"/>
      <c r="AL224" s="263"/>
      <c r="AM224" s="263"/>
      <c r="AN224" s="263"/>
      <c r="AO224" s="263"/>
      <c r="AP224" s="263"/>
      <c r="AQ224" s="263"/>
      <c r="AR224" s="263"/>
      <c r="AS224" s="263"/>
      <c r="AT224" s="263"/>
      <c r="AU224" s="263"/>
      <c r="AV224" s="263"/>
      <c r="AW224" s="263"/>
      <c r="AX224" s="263"/>
      <c r="AY224" s="263"/>
      <c r="AZ224" s="263"/>
      <c r="BA224" s="263"/>
      <c r="BB224" s="263"/>
      <c r="BC224" s="263"/>
      <c r="BD224" s="263"/>
      <c r="BE224" s="263"/>
      <c r="BF224" s="263"/>
      <c r="BG224" s="263"/>
      <c r="BH224" s="263"/>
      <c r="BI224" s="263"/>
      <c r="BJ224" s="263"/>
      <c r="BK224" s="263"/>
      <c r="BL224" s="263"/>
      <c r="BM224" s="263"/>
      <c r="BN224" s="263"/>
      <c r="BO224" s="263"/>
      <c r="BP224" s="263"/>
      <c r="BQ224" s="263"/>
      <c r="BR224" s="263"/>
      <c r="BS224" s="263"/>
      <c r="BT224" s="263"/>
      <c r="BU224" s="263"/>
      <c r="BV224" s="263"/>
      <c r="BW224" s="263"/>
      <c r="BX224" s="263"/>
      <c r="BY224" s="263"/>
      <c r="BZ224" s="263"/>
      <c r="CA224" s="263"/>
      <c r="CB224" s="263"/>
      <c r="CC224" s="263"/>
      <c r="CD224" s="263"/>
      <c r="CE224" s="263"/>
      <c r="CF224" s="263"/>
      <c r="CG224" s="263"/>
      <c r="CH224" s="263"/>
      <c r="CI224" s="263"/>
      <c r="CJ224" s="263"/>
    </row>
    <row r="225" spans="1:88" s="77" customFormat="1" ht="12" x14ac:dyDescent="0.25">
      <c r="A225" s="263"/>
      <c r="B225" s="263"/>
      <c r="C225" s="265"/>
      <c r="D225" s="265"/>
      <c r="E225" s="263"/>
      <c r="F225" s="263"/>
      <c r="G225" s="263"/>
      <c r="H225" s="263"/>
      <c r="I225" s="263"/>
      <c r="J225" s="263"/>
      <c r="K225" s="263"/>
      <c r="L225" s="263"/>
      <c r="M225" s="263"/>
      <c r="N225" s="263"/>
      <c r="O225" s="263"/>
      <c r="P225" s="263"/>
      <c r="Q225" s="263"/>
      <c r="R225" s="263"/>
      <c r="S225" s="263"/>
      <c r="T225" s="263"/>
      <c r="U225" s="263"/>
      <c r="V225" s="263"/>
      <c r="W225" s="263"/>
      <c r="X225" s="263"/>
      <c r="Y225" s="263"/>
      <c r="Z225" s="263"/>
      <c r="AA225" s="263"/>
      <c r="AB225" s="263"/>
      <c r="AC225" s="263"/>
      <c r="AD225" s="263"/>
      <c r="AE225" s="263"/>
      <c r="AF225" s="263"/>
      <c r="AG225" s="263"/>
      <c r="AH225" s="263"/>
      <c r="AI225" s="263"/>
      <c r="AJ225" s="263"/>
      <c r="AK225" s="263"/>
      <c r="AL225" s="263"/>
      <c r="AM225" s="263"/>
      <c r="AN225" s="263"/>
      <c r="AO225" s="263"/>
      <c r="AP225" s="263"/>
      <c r="AQ225" s="263"/>
      <c r="AR225" s="263"/>
      <c r="AS225" s="263"/>
      <c r="AT225" s="263"/>
      <c r="AU225" s="263"/>
      <c r="AV225" s="263"/>
      <c r="AW225" s="263"/>
      <c r="AX225" s="263"/>
      <c r="AY225" s="263"/>
      <c r="AZ225" s="263"/>
      <c r="BA225" s="263"/>
      <c r="BB225" s="263"/>
      <c r="BC225" s="263"/>
      <c r="BD225" s="263"/>
      <c r="BE225" s="263"/>
      <c r="BF225" s="263"/>
      <c r="BG225" s="263"/>
      <c r="BH225" s="263"/>
      <c r="BI225" s="263"/>
      <c r="BJ225" s="263"/>
      <c r="BK225" s="263"/>
      <c r="BL225" s="263"/>
      <c r="BM225" s="263"/>
      <c r="BN225" s="263"/>
      <c r="BO225" s="263"/>
      <c r="BP225" s="263"/>
      <c r="BQ225" s="263"/>
      <c r="BR225" s="263"/>
      <c r="BS225" s="263"/>
      <c r="BT225" s="263"/>
      <c r="BU225" s="263"/>
      <c r="BV225" s="263"/>
      <c r="BW225" s="263"/>
      <c r="BX225" s="263"/>
      <c r="BY225" s="263"/>
      <c r="BZ225" s="263"/>
      <c r="CA225" s="263"/>
      <c r="CB225" s="263"/>
      <c r="CC225" s="263"/>
      <c r="CD225" s="263"/>
      <c r="CE225" s="263"/>
      <c r="CF225" s="263"/>
      <c r="CG225" s="263"/>
      <c r="CH225" s="263"/>
      <c r="CI225" s="263"/>
      <c r="CJ225" s="263"/>
    </row>
    <row r="226" spans="1:88" s="77" customFormat="1" ht="12" x14ac:dyDescent="0.25">
      <c r="A226" s="263"/>
      <c r="B226" s="263"/>
      <c r="C226" s="265"/>
      <c r="D226" s="265"/>
      <c r="E226" s="263"/>
      <c r="F226" s="263"/>
      <c r="G226" s="263"/>
      <c r="H226" s="263"/>
      <c r="I226" s="263"/>
      <c r="J226" s="263"/>
      <c r="K226" s="263"/>
      <c r="L226" s="263"/>
      <c r="M226" s="263"/>
      <c r="N226" s="263"/>
      <c r="O226" s="263"/>
      <c r="P226" s="263"/>
      <c r="Q226" s="263"/>
      <c r="R226" s="263"/>
      <c r="S226" s="263"/>
      <c r="T226" s="263"/>
      <c r="U226" s="263"/>
      <c r="V226" s="263"/>
      <c r="W226" s="263"/>
      <c r="X226" s="263"/>
      <c r="Y226" s="263"/>
      <c r="Z226" s="263"/>
      <c r="AA226" s="263"/>
      <c r="AB226" s="263"/>
      <c r="AC226" s="263"/>
      <c r="AD226" s="263"/>
      <c r="AE226" s="263"/>
      <c r="AF226" s="263"/>
      <c r="AG226" s="263"/>
      <c r="AH226" s="263"/>
      <c r="AI226" s="263"/>
      <c r="AJ226" s="263"/>
      <c r="AK226" s="263"/>
      <c r="AL226" s="263"/>
      <c r="AM226" s="263"/>
      <c r="AN226" s="263"/>
      <c r="AO226" s="263"/>
      <c r="AP226" s="263"/>
      <c r="AQ226" s="263"/>
      <c r="AR226" s="263"/>
      <c r="AS226" s="263"/>
      <c r="AT226" s="263"/>
      <c r="AU226" s="263"/>
      <c r="AV226" s="263"/>
      <c r="AW226" s="263"/>
      <c r="AX226" s="263"/>
      <c r="AY226" s="263"/>
      <c r="AZ226" s="263"/>
      <c r="BA226" s="263"/>
      <c r="BB226" s="263"/>
      <c r="BC226" s="263"/>
      <c r="BD226" s="263"/>
      <c r="BE226" s="263"/>
      <c r="BF226" s="263"/>
      <c r="BG226" s="263"/>
      <c r="BH226" s="263"/>
      <c r="BI226" s="263"/>
      <c r="BJ226" s="263"/>
      <c r="BK226" s="263"/>
      <c r="BL226" s="263"/>
      <c r="BM226" s="263"/>
      <c r="BN226" s="263"/>
      <c r="BO226" s="263"/>
      <c r="BP226" s="263"/>
      <c r="BQ226" s="263"/>
      <c r="BR226" s="263"/>
      <c r="BS226" s="263"/>
      <c r="BT226" s="263"/>
      <c r="BU226" s="263"/>
      <c r="BV226" s="263"/>
      <c r="BW226" s="263"/>
      <c r="BX226" s="263"/>
      <c r="BY226" s="263"/>
      <c r="BZ226" s="263"/>
      <c r="CA226" s="263"/>
      <c r="CB226" s="263"/>
      <c r="CC226" s="263"/>
      <c r="CD226" s="263"/>
      <c r="CE226" s="263"/>
      <c r="CF226" s="263"/>
      <c r="CG226" s="263"/>
      <c r="CH226" s="263"/>
      <c r="CI226" s="263"/>
      <c r="CJ226" s="263"/>
    </row>
    <row r="227" spans="1:88" s="77" customFormat="1" ht="12" x14ac:dyDescent="0.25">
      <c r="A227" s="263"/>
      <c r="B227" s="263"/>
      <c r="C227" s="265"/>
      <c r="D227" s="265"/>
      <c r="E227" s="263"/>
      <c r="F227" s="263"/>
      <c r="G227" s="263"/>
      <c r="H227" s="263"/>
      <c r="I227" s="263"/>
      <c r="J227" s="263"/>
      <c r="K227" s="263"/>
      <c r="L227" s="263"/>
      <c r="M227" s="263"/>
      <c r="N227" s="263"/>
      <c r="O227" s="263"/>
      <c r="P227" s="263"/>
      <c r="Q227" s="263"/>
      <c r="R227" s="263"/>
      <c r="S227" s="263"/>
      <c r="T227" s="263"/>
      <c r="U227" s="263"/>
      <c r="V227" s="263"/>
      <c r="W227" s="263"/>
      <c r="X227" s="263"/>
      <c r="Y227" s="263"/>
      <c r="Z227" s="263"/>
      <c r="AA227" s="263"/>
      <c r="AB227" s="263"/>
      <c r="AC227" s="263"/>
      <c r="AD227" s="263"/>
      <c r="AE227" s="263"/>
      <c r="AF227" s="263"/>
      <c r="AG227" s="263"/>
      <c r="AH227" s="263"/>
      <c r="AI227" s="263"/>
      <c r="AJ227" s="263"/>
      <c r="AK227" s="263"/>
      <c r="AL227" s="263"/>
      <c r="AM227" s="263"/>
      <c r="AN227" s="263"/>
      <c r="AO227" s="263"/>
      <c r="AP227" s="263"/>
      <c r="AQ227" s="263"/>
      <c r="AR227" s="263"/>
      <c r="AS227" s="263"/>
      <c r="AT227" s="263"/>
      <c r="AU227" s="263"/>
      <c r="AV227" s="263"/>
      <c r="AW227" s="263"/>
      <c r="AX227" s="263"/>
      <c r="AY227" s="263"/>
      <c r="AZ227" s="263"/>
      <c r="BA227" s="263"/>
      <c r="BB227" s="263"/>
      <c r="BC227" s="263"/>
      <c r="BD227" s="263"/>
      <c r="BE227" s="263"/>
      <c r="BF227" s="263"/>
      <c r="BG227" s="263"/>
      <c r="BH227" s="263"/>
      <c r="BI227" s="263"/>
      <c r="BJ227" s="263"/>
      <c r="BK227" s="263"/>
      <c r="BL227" s="263"/>
      <c r="BM227" s="263"/>
      <c r="BN227" s="263"/>
      <c r="BO227" s="263"/>
      <c r="BP227" s="263"/>
      <c r="BQ227" s="263"/>
      <c r="BR227" s="263"/>
      <c r="BS227" s="263"/>
      <c r="BT227" s="263"/>
      <c r="BU227" s="263"/>
      <c r="BV227" s="263"/>
      <c r="BW227" s="263"/>
      <c r="BX227" s="263"/>
      <c r="BY227" s="263"/>
      <c r="BZ227" s="263"/>
      <c r="CA227" s="263"/>
      <c r="CB227" s="263"/>
      <c r="CC227" s="263"/>
      <c r="CD227" s="263"/>
      <c r="CE227" s="263"/>
      <c r="CF227" s="263"/>
      <c r="CG227" s="263"/>
      <c r="CH227" s="263"/>
      <c r="CI227" s="263"/>
      <c r="CJ227" s="263"/>
    </row>
    <row r="228" spans="1:88" s="77" customFormat="1" ht="12" x14ac:dyDescent="0.25">
      <c r="A228" s="263"/>
      <c r="B228" s="263"/>
      <c r="C228" s="265"/>
      <c r="D228" s="265"/>
      <c r="E228" s="263"/>
      <c r="F228" s="263"/>
      <c r="G228" s="263"/>
      <c r="H228" s="263"/>
      <c r="I228" s="263"/>
      <c r="J228" s="263"/>
      <c r="K228" s="263"/>
      <c r="L228" s="263"/>
      <c r="M228" s="263"/>
      <c r="N228" s="263"/>
      <c r="O228" s="263"/>
      <c r="P228" s="263"/>
      <c r="Q228" s="263"/>
      <c r="R228" s="263"/>
      <c r="S228" s="263"/>
      <c r="T228" s="263"/>
      <c r="U228" s="263"/>
      <c r="V228" s="263"/>
      <c r="W228" s="263"/>
      <c r="X228" s="263"/>
      <c r="Y228" s="263"/>
      <c r="Z228" s="263"/>
      <c r="AA228" s="263"/>
      <c r="AB228" s="263"/>
      <c r="AC228" s="263"/>
      <c r="AD228" s="263"/>
      <c r="AE228" s="263"/>
      <c r="AF228" s="263"/>
      <c r="AG228" s="263"/>
      <c r="AH228" s="263"/>
      <c r="AI228" s="263"/>
      <c r="AJ228" s="263"/>
      <c r="AK228" s="263"/>
      <c r="AL228" s="263"/>
      <c r="AM228" s="263"/>
      <c r="AN228" s="263"/>
      <c r="AO228" s="263"/>
      <c r="AP228" s="263"/>
      <c r="AQ228" s="263"/>
      <c r="AR228" s="263"/>
      <c r="AS228" s="263"/>
      <c r="AT228" s="263"/>
      <c r="AU228" s="263"/>
      <c r="AV228" s="263"/>
      <c r="AW228" s="263"/>
      <c r="AX228" s="263"/>
      <c r="AY228" s="263"/>
      <c r="AZ228" s="263"/>
      <c r="BA228" s="263"/>
      <c r="BB228" s="263"/>
      <c r="BC228" s="263"/>
      <c r="BD228" s="263"/>
      <c r="BE228" s="263"/>
      <c r="BF228" s="263"/>
      <c r="BG228" s="263"/>
      <c r="BH228" s="263"/>
      <c r="BI228" s="263"/>
      <c r="BJ228" s="263"/>
      <c r="BK228" s="263"/>
      <c r="BL228" s="263"/>
      <c r="BM228" s="263"/>
      <c r="BN228" s="263"/>
      <c r="BO228" s="263"/>
      <c r="BP228" s="263"/>
      <c r="BQ228" s="263"/>
      <c r="BR228" s="263"/>
      <c r="BS228" s="263"/>
      <c r="BT228" s="263"/>
      <c r="BU228" s="263"/>
      <c r="BV228" s="263"/>
      <c r="BW228" s="263"/>
      <c r="BX228" s="263"/>
      <c r="BY228" s="263"/>
      <c r="BZ228" s="263"/>
      <c r="CA228" s="263"/>
      <c r="CB228" s="263"/>
      <c r="CC228" s="263"/>
      <c r="CD228" s="263"/>
      <c r="CE228" s="263"/>
      <c r="CF228" s="263"/>
      <c r="CG228" s="263"/>
      <c r="CH228" s="263"/>
      <c r="CI228" s="263"/>
      <c r="CJ228" s="263"/>
    </row>
    <row r="229" spans="1:88" s="77" customFormat="1" ht="12" x14ac:dyDescent="0.25">
      <c r="A229" s="263"/>
      <c r="B229" s="263"/>
      <c r="C229" s="265"/>
      <c r="D229" s="265"/>
      <c r="E229" s="263"/>
      <c r="F229" s="263"/>
      <c r="G229" s="263"/>
      <c r="H229" s="263"/>
      <c r="I229" s="263"/>
      <c r="J229" s="263"/>
      <c r="K229" s="263"/>
      <c r="L229" s="263"/>
      <c r="M229" s="263"/>
      <c r="N229" s="263"/>
      <c r="O229" s="263"/>
      <c r="P229" s="263"/>
      <c r="Q229" s="263"/>
      <c r="R229" s="263"/>
      <c r="S229" s="263"/>
      <c r="T229" s="263"/>
      <c r="U229" s="263"/>
      <c r="V229" s="263"/>
      <c r="W229" s="263"/>
      <c r="X229" s="263"/>
      <c r="Y229" s="263"/>
      <c r="Z229" s="263"/>
      <c r="AA229" s="263"/>
      <c r="AB229" s="263"/>
      <c r="AC229" s="263"/>
      <c r="AD229" s="263"/>
      <c r="AE229" s="263"/>
      <c r="AF229" s="263"/>
      <c r="AG229" s="263"/>
      <c r="AH229" s="263"/>
      <c r="AI229" s="263"/>
      <c r="AJ229" s="263"/>
      <c r="AK229" s="263"/>
      <c r="AL229" s="263"/>
      <c r="AM229" s="263"/>
      <c r="AN229" s="263"/>
      <c r="AO229" s="263"/>
      <c r="AP229" s="263"/>
      <c r="AQ229" s="263"/>
      <c r="AR229" s="263"/>
      <c r="AS229" s="263"/>
      <c r="AT229" s="263"/>
      <c r="AU229" s="263"/>
      <c r="AV229" s="263"/>
      <c r="AW229" s="263"/>
      <c r="AX229" s="263"/>
      <c r="AY229" s="263"/>
      <c r="AZ229" s="263"/>
      <c r="BA229" s="263"/>
      <c r="BB229" s="263"/>
      <c r="BC229" s="263"/>
      <c r="BD229" s="263"/>
      <c r="BE229" s="263"/>
      <c r="BF229" s="263"/>
      <c r="BG229" s="263"/>
      <c r="BH229" s="263"/>
      <c r="BI229" s="263"/>
      <c r="BJ229" s="263"/>
      <c r="BK229" s="263"/>
      <c r="BL229" s="263"/>
      <c r="BM229" s="263"/>
      <c r="BN229" s="263"/>
      <c r="BO229" s="263"/>
      <c r="BP229" s="263"/>
      <c r="BQ229" s="263"/>
      <c r="BR229" s="263"/>
      <c r="BS229" s="263"/>
      <c r="BT229" s="263"/>
      <c r="BU229" s="263"/>
      <c r="BV229" s="263"/>
      <c r="BW229" s="263"/>
      <c r="BX229" s="263"/>
      <c r="BY229" s="263"/>
      <c r="BZ229" s="263"/>
      <c r="CA229" s="263"/>
      <c r="CB229" s="263"/>
      <c r="CC229" s="263"/>
      <c r="CD229" s="263"/>
      <c r="CE229" s="263"/>
      <c r="CF229" s="263"/>
      <c r="CG229" s="263"/>
      <c r="CH229" s="263"/>
      <c r="CI229" s="263"/>
      <c r="CJ229" s="263"/>
    </row>
    <row r="230" spans="1:88" s="77" customFormat="1" ht="12" x14ac:dyDescent="0.25">
      <c r="A230" s="263"/>
      <c r="B230" s="263"/>
      <c r="C230" s="265"/>
      <c r="D230" s="265"/>
      <c r="E230" s="263"/>
      <c r="F230" s="263"/>
      <c r="G230" s="263"/>
      <c r="H230" s="263"/>
      <c r="I230" s="263"/>
      <c r="J230" s="263"/>
      <c r="K230" s="263"/>
      <c r="L230" s="263"/>
      <c r="M230" s="263"/>
      <c r="N230" s="263"/>
      <c r="O230" s="263"/>
      <c r="P230" s="263"/>
      <c r="Q230" s="263"/>
      <c r="R230" s="263"/>
      <c r="S230" s="263"/>
      <c r="T230" s="263"/>
      <c r="U230" s="263"/>
      <c r="V230" s="263"/>
      <c r="W230" s="263"/>
      <c r="X230" s="263"/>
      <c r="Y230" s="263"/>
      <c r="Z230" s="263"/>
      <c r="AA230" s="263"/>
      <c r="AB230" s="263"/>
      <c r="AC230" s="263"/>
      <c r="AD230" s="263"/>
      <c r="AE230" s="263"/>
      <c r="AF230" s="263"/>
      <c r="AG230" s="263"/>
      <c r="AH230" s="263"/>
      <c r="AI230" s="263"/>
      <c r="AJ230" s="263"/>
      <c r="AK230" s="263"/>
      <c r="AL230" s="263"/>
      <c r="AM230" s="263"/>
      <c r="AN230" s="263"/>
      <c r="AO230" s="263"/>
      <c r="AP230" s="263"/>
      <c r="AQ230" s="263"/>
      <c r="AR230" s="263"/>
      <c r="AS230" s="263"/>
      <c r="AT230" s="263"/>
      <c r="AU230" s="263"/>
      <c r="AV230" s="263"/>
      <c r="AW230" s="263"/>
      <c r="AX230" s="263"/>
      <c r="AY230" s="263"/>
      <c r="AZ230" s="263"/>
      <c r="BA230" s="263"/>
      <c r="BB230" s="263"/>
      <c r="BC230" s="263"/>
      <c r="BD230" s="263"/>
      <c r="BE230" s="263"/>
      <c r="BF230" s="263"/>
      <c r="BG230" s="263"/>
      <c r="BH230" s="263"/>
      <c r="BI230" s="263"/>
      <c r="BJ230" s="263"/>
      <c r="BK230" s="263"/>
      <c r="BL230" s="263"/>
      <c r="BM230" s="263"/>
      <c r="BN230" s="263"/>
      <c r="BO230" s="263"/>
      <c r="BP230" s="263"/>
      <c r="BQ230" s="263"/>
      <c r="BR230" s="263"/>
      <c r="BS230" s="263"/>
      <c r="BT230" s="263"/>
      <c r="BU230" s="263"/>
      <c r="BV230" s="263"/>
      <c r="BW230" s="263"/>
      <c r="BX230" s="263"/>
      <c r="BY230" s="263"/>
      <c r="BZ230" s="263"/>
      <c r="CA230" s="263"/>
      <c r="CB230" s="263"/>
      <c r="CC230" s="263"/>
      <c r="CD230" s="263"/>
      <c r="CE230" s="263"/>
      <c r="CF230" s="263"/>
      <c r="CG230" s="263"/>
      <c r="CH230" s="263"/>
      <c r="CI230" s="263"/>
      <c r="CJ230" s="263"/>
    </row>
    <row r="231" spans="1:88" s="77" customFormat="1" x14ac:dyDescent="0.25">
      <c r="A231" s="263"/>
      <c r="B231" s="263"/>
      <c r="C231" s="265"/>
      <c r="D231" s="265"/>
      <c r="E231" s="263"/>
      <c r="F231" s="263"/>
      <c r="G231" s="263"/>
      <c r="H231" s="263"/>
      <c r="I231" s="263"/>
      <c r="J231" s="263"/>
      <c r="K231" s="263"/>
      <c r="L231" s="263"/>
      <c r="M231" s="263"/>
      <c r="N231" s="263"/>
      <c r="O231" s="263"/>
      <c r="P231" s="263"/>
      <c r="Q231" s="263"/>
      <c r="R231" s="21"/>
      <c r="S231" s="21"/>
      <c r="T231" s="21"/>
      <c r="U231" s="263"/>
      <c r="V231" s="263"/>
      <c r="W231" s="263"/>
      <c r="X231" s="263"/>
      <c r="Y231" s="263"/>
      <c r="Z231" s="263"/>
      <c r="AA231" s="263"/>
      <c r="AB231" s="263"/>
      <c r="AC231" s="263"/>
      <c r="AD231" s="263"/>
      <c r="AE231" s="263"/>
      <c r="AF231" s="263"/>
      <c r="AG231" s="263"/>
      <c r="AH231" s="263"/>
      <c r="AI231" s="263"/>
      <c r="AJ231" s="263"/>
      <c r="AK231" s="263"/>
      <c r="AL231" s="263"/>
      <c r="AM231" s="263"/>
      <c r="AN231" s="263"/>
      <c r="AO231" s="263"/>
      <c r="AP231" s="263"/>
      <c r="AQ231" s="263"/>
      <c r="AR231" s="263"/>
      <c r="AS231" s="263"/>
      <c r="AT231" s="263"/>
      <c r="AU231" s="263"/>
      <c r="AV231" s="263"/>
      <c r="AW231" s="263"/>
      <c r="AX231" s="263"/>
      <c r="AY231" s="263"/>
      <c r="AZ231" s="263"/>
      <c r="BA231" s="263"/>
      <c r="BB231" s="263"/>
      <c r="BC231" s="263"/>
      <c r="BD231" s="263"/>
      <c r="BE231" s="263"/>
      <c r="BF231" s="263"/>
      <c r="BG231" s="263"/>
      <c r="BH231" s="263"/>
      <c r="BI231" s="263"/>
      <c r="BJ231" s="263"/>
      <c r="BK231" s="263"/>
      <c r="BL231" s="263"/>
      <c r="BM231" s="263"/>
      <c r="BN231" s="263"/>
      <c r="BO231" s="263"/>
      <c r="BP231" s="263"/>
      <c r="BQ231" s="263"/>
      <c r="BR231" s="263"/>
      <c r="BS231" s="263"/>
      <c r="BT231" s="263"/>
      <c r="BU231" s="263"/>
      <c r="BV231" s="263"/>
      <c r="BW231" s="263"/>
      <c r="BX231" s="263"/>
      <c r="BY231" s="263"/>
      <c r="BZ231" s="263"/>
      <c r="CA231" s="263"/>
      <c r="CB231" s="263"/>
      <c r="CC231" s="263"/>
      <c r="CD231" s="263"/>
      <c r="CE231" s="263"/>
      <c r="CF231" s="263"/>
      <c r="CG231" s="263"/>
      <c r="CH231" s="263"/>
      <c r="CI231" s="263"/>
      <c r="CJ231" s="263"/>
    </row>
    <row r="232" spans="1:88" s="77" customFormat="1" x14ac:dyDescent="0.25">
      <c r="A232" s="263"/>
      <c r="B232" s="263"/>
      <c r="C232" s="265"/>
      <c r="D232" s="265"/>
      <c r="E232" s="263"/>
      <c r="F232" s="263"/>
      <c r="G232" s="263"/>
      <c r="H232" s="263"/>
      <c r="I232" s="263"/>
      <c r="J232" s="263"/>
      <c r="K232" s="263"/>
      <c r="L232" s="263"/>
      <c r="M232" s="263"/>
      <c r="N232" s="263"/>
      <c r="O232" s="263"/>
      <c r="P232" s="263"/>
      <c r="Q232" s="263"/>
      <c r="R232" s="21"/>
      <c r="S232" s="21"/>
      <c r="T232" s="21"/>
      <c r="U232" s="263"/>
      <c r="V232" s="263"/>
      <c r="W232" s="263"/>
      <c r="X232" s="263"/>
      <c r="Y232" s="263"/>
      <c r="Z232" s="263"/>
      <c r="AA232" s="263"/>
      <c r="AB232" s="263"/>
      <c r="AC232" s="263"/>
      <c r="AD232" s="263"/>
      <c r="AE232" s="263"/>
      <c r="AF232" s="263"/>
      <c r="AG232" s="263"/>
      <c r="AH232" s="263"/>
      <c r="AI232" s="263"/>
      <c r="AJ232" s="263"/>
      <c r="AK232" s="263"/>
      <c r="AL232" s="263"/>
      <c r="AM232" s="263"/>
      <c r="AN232" s="263"/>
      <c r="AO232" s="263"/>
      <c r="AP232" s="263"/>
      <c r="AQ232" s="263"/>
      <c r="AR232" s="263"/>
      <c r="AS232" s="263"/>
      <c r="AT232" s="263"/>
      <c r="AU232" s="263"/>
      <c r="AV232" s="263"/>
      <c r="AW232" s="263"/>
      <c r="AX232" s="263"/>
      <c r="AY232" s="263"/>
      <c r="AZ232" s="263"/>
      <c r="BA232" s="263"/>
      <c r="BB232" s="263"/>
      <c r="BC232" s="263"/>
      <c r="BD232" s="263"/>
      <c r="BE232" s="263"/>
      <c r="BF232" s="263"/>
      <c r="BG232" s="263"/>
      <c r="BH232" s="263"/>
      <c r="BI232" s="263"/>
      <c r="BJ232" s="263"/>
      <c r="BK232" s="263"/>
      <c r="BL232" s="263"/>
      <c r="BM232" s="263"/>
      <c r="BN232" s="263"/>
      <c r="BO232" s="263"/>
      <c r="BP232" s="263"/>
      <c r="BQ232" s="263"/>
      <c r="BR232" s="263"/>
      <c r="BS232" s="263"/>
      <c r="BT232" s="263"/>
      <c r="BU232" s="263"/>
      <c r="BV232" s="263"/>
      <c r="BW232" s="263"/>
      <c r="BX232" s="263"/>
      <c r="BY232" s="263"/>
      <c r="BZ232" s="263"/>
      <c r="CA232" s="263"/>
      <c r="CB232" s="263"/>
      <c r="CC232" s="263"/>
      <c r="CD232" s="263"/>
      <c r="CE232" s="263"/>
      <c r="CF232" s="263"/>
      <c r="CG232" s="263"/>
      <c r="CH232" s="263"/>
      <c r="CI232" s="263"/>
      <c r="CJ232" s="263"/>
    </row>
    <row r="233" spans="1:88" x14ac:dyDescent="0.25">
      <c r="B233" s="21"/>
      <c r="C233" s="264"/>
      <c r="D233" s="264"/>
      <c r="E233" s="21"/>
      <c r="F233" s="21"/>
      <c r="G233" s="21"/>
      <c r="H233" s="21"/>
      <c r="I233" s="21"/>
      <c r="J233" s="21"/>
      <c r="K233" s="21"/>
      <c r="L233" s="21"/>
      <c r="M233" s="21"/>
      <c r="N233" s="21"/>
      <c r="O233" s="21"/>
      <c r="P233" s="21"/>
      <c r="Q233" s="21"/>
      <c r="R233" s="21"/>
      <c r="S233" s="21"/>
      <c r="T233" s="21"/>
      <c r="U233" s="21"/>
      <c r="V233" s="21"/>
      <c r="W233" s="21"/>
    </row>
    <row r="234" spans="1:88" x14ac:dyDescent="0.25">
      <c r="B234" s="21"/>
      <c r="C234" s="264"/>
      <c r="D234" s="264"/>
      <c r="E234" s="21"/>
      <c r="F234" s="21"/>
      <c r="G234" s="21"/>
      <c r="H234" s="21"/>
      <c r="I234" s="21"/>
      <c r="J234" s="21"/>
      <c r="K234" s="21"/>
      <c r="L234" s="21"/>
      <c r="M234" s="21"/>
      <c r="N234" s="21"/>
      <c r="O234" s="21"/>
      <c r="P234" s="21"/>
      <c r="Q234" s="21"/>
      <c r="R234" s="21"/>
      <c r="S234" s="21"/>
      <c r="T234" s="21"/>
      <c r="U234" s="21"/>
      <c r="V234" s="21"/>
      <c r="W234" s="21"/>
    </row>
    <row r="235" spans="1:88" x14ac:dyDescent="0.25">
      <c r="B235" s="21"/>
      <c r="C235" s="264"/>
      <c r="D235" s="264"/>
      <c r="E235" s="21"/>
      <c r="F235" s="21"/>
      <c r="G235" s="21"/>
      <c r="H235" s="21"/>
      <c r="I235" s="21"/>
      <c r="J235" s="21"/>
      <c r="K235" s="21"/>
      <c r="L235" s="21"/>
      <c r="M235" s="21"/>
      <c r="N235" s="21"/>
      <c r="O235" s="21"/>
      <c r="P235" s="21"/>
      <c r="Q235" s="21"/>
      <c r="R235" s="21"/>
      <c r="S235" s="21"/>
      <c r="T235" s="21"/>
      <c r="U235" s="21"/>
      <c r="V235" s="21"/>
      <c r="W235" s="21"/>
    </row>
    <row r="236" spans="1:88" x14ac:dyDescent="0.25">
      <c r="B236" s="21"/>
      <c r="C236" s="264"/>
      <c r="D236" s="264"/>
      <c r="E236" s="21"/>
      <c r="F236" s="21"/>
      <c r="G236" s="21"/>
      <c r="H236" s="21"/>
      <c r="I236" s="21"/>
      <c r="J236" s="21"/>
      <c r="K236" s="21"/>
      <c r="L236" s="21"/>
      <c r="M236" s="21"/>
      <c r="N236" s="21"/>
      <c r="O236" s="21"/>
      <c r="P236" s="21"/>
      <c r="Q236" s="21"/>
      <c r="R236" s="21"/>
      <c r="S236" s="21"/>
      <c r="T236" s="21"/>
      <c r="U236" s="21"/>
      <c r="V236" s="21"/>
      <c r="W236" s="21"/>
    </row>
    <row r="237" spans="1:88" x14ac:dyDescent="0.25">
      <c r="B237" s="21"/>
      <c r="C237" s="264"/>
      <c r="D237" s="264"/>
      <c r="E237" s="21"/>
      <c r="F237" s="21"/>
      <c r="G237" s="21"/>
      <c r="H237" s="21"/>
      <c r="I237" s="21"/>
      <c r="J237" s="21"/>
      <c r="K237" s="21"/>
      <c r="L237" s="21"/>
      <c r="M237" s="21"/>
      <c r="N237" s="21"/>
      <c r="O237" s="21"/>
      <c r="P237" s="21"/>
      <c r="Q237" s="21"/>
      <c r="R237" s="21"/>
      <c r="S237" s="21"/>
      <c r="T237" s="21"/>
      <c r="U237" s="21"/>
      <c r="V237" s="21"/>
      <c r="W237" s="21"/>
    </row>
    <row r="238" spans="1:88" x14ac:dyDescent="0.25">
      <c r="B238" s="21"/>
      <c r="C238" s="264"/>
      <c r="D238" s="264"/>
      <c r="E238" s="21"/>
      <c r="F238" s="21"/>
      <c r="G238" s="21"/>
      <c r="H238" s="21"/>
      <c r="I238" s="21"/>
      <c r="J238" s="21"/>
      <c r="K238" s="21"/>
      <c r="L238" s="21"/>
      <c r="M238" s="21"/>
      <c r="N238" s="21"/>
      <c r="O238" s="21"/>
      <c r="P238" s="21"/>
      <c r="Q238" s="21"/>
      <c r="R238" s="21"/>
      <c r="S238" s="21"/>
      <c r="T238" s="21"/>
      <c r="U238" s="21"/>
      <c r="V238" s="21"/>
      <c r="W238" s="21"/>
    </row>
    <row r="239" spans="1:88" x14ac:dyDescent="0.25">
      <c r="B239" s="21"/>
      <c r="C239" s="264"/>
      <c r="D239" s="264"/>
      <c r="E239" s="21"/>
      <c r="F239" s="21"/>
      <c r="G239" s="21"/>
      <c r="H239" s="21"/>
      <c r="I239" s="21"/>
      <c r="J239" s="21"/>
      <c r="K239" s="21"/>
      <c r="L239" s="21"/>
      <c r="M239" s="21"/>
      <c r="N239" s="21"/>
      <c r="O239" s="21"/>
      <c r="P239" s="21"/>
      <c r="Q239" s="21"/>
      <c r="R239" s="21"/>
      <c r="S239" s="21"/>
      <c r="T239" s="21"/>
      <c r="U239" s="21"/>
      <c r="V239" s="21"/>
      <c r="W239" s="21"/>
    </row>
    <row r="240" spans="1:88" x14ac:dyDescent="0.25">
      <c r="B240" s="21"/>
      <c r="C240" s="264"/>
      <c r="D240" s="264"/>
      <c r="E240" s="21"/>
      <c r="F240" s="21"/>
      <c r="G240" s="21"/>
      <c r="H240" s="21"/>
      <c r="I240" s="21"/>
      <c r="J240" s="21"/>
      <c r="K240" s="21"/>
      <c r="L240" s="21"/>
      <c r="M240" s="21"/>
      <c r="N240" s="21"/>
      <c r="O240" s="21"/>
      <c r="P240" s="21"/>
      <c r="Q240" s="21"/>
      <c r="R240" s="21"/>
      <c r="S240" s="21"/>
      <c r="T240" s="21"/>
      <c r="U240" s="21"/>
      <c r="V240" s="21"/>
      <c r="W240" s="21"/>
    </row>
    <row r="241" spans="2:23" x14ac:dyDescent="0.25">
      <c r="B241" s="21"/>
      <c r="C241" s="264"/>
      <c r="D241" s="264"/>
      <c r="E241" s="21"/>
      <c r="F241" s="21"/>
      <c r="G241" s="21"/>
      <c r="H241" s="21"/>
      <c r="I241" s="21"/>
      <c r="J241" s="21"/>
      <c r="K241" s="21"/>
      <c r="L241" s="21"/>
      <c r="M241" s="21"/>
      <c r="N241" s="21"/>
      <c r="O241" s="21"/>
      <c r="P241" s="21"/>
      <c r="Q241" s="21"/>
      <c r="R241" s="21"/>
      <c r="S241" s="21"/>
      <c r="T241" s="21"/>
      <c r="U241" s="21"/>
      <c r="V241" s="21"/>
      <c r="W241" s="21"/>
    </row>
    <row r="242" spans="2:23" x14ac:dyDescent="0.25">
      <c r="B242" s="21"/>
      <c r="C242" s="264"/>
      <c r="D242" s="264"/>
      <c r="E242" s="21"/>
      <c r="F242" s="21"/>
      <c r="G242" s="21"/>
      <c r="H242" s="21"/>
      <c r="I242" s="21"/>
      <c r="J242" s="21"/>
      <c r="K242" s="21"/>
      <c r="L242" s="21"/>
      <c r="M242" s="21"/>
      <c r="N242" s="21"/>
      <c r="O242" s="21"/>
      <c r="P242" s="21"/>
      <c r="Q242" s="21"/>
      <c r="R242" s="21"/>
      <c r="S242" s="21"/>
      <c r="T242" s="21"/>
      <c r="U242" s="21"/>
      <c r="V242" s="21"/>
      <c r="W242" s="21"/>
    </row>
    <row r="243" spans="2:23" x14ac:dyDescent="0.25">
      <c r="B243" s="21"/>
      <c r="C243" s="264"/>
      <c r="D243" s="264"/>
      <c r="E243" s="21"/>
      <c r="F243" s="21"/>
      <c r="G243" s="21"/>
      <c r="H243" s="21"/>
      <c r="I243" s="21"/>
      <c r="J243" s="21"/>
      <c r="K243" s="21"/>
      <c r="L243" s="21"/>
      <c r="M243" s="21"/>
      <c r="N243" s="21"/>
      <c r="O243" s="21"/>
      <c r="P243" s="21"/>
      <c r="Q243" s="21"/>
      <c r="R243" s="21"/>
      <c r="S243" s="21"/>
      <c r="T243" s="21"/>
      <c r="U243" s="21"/>
      <c r="V243" s="21"/>
      <c r="W243" s="21"/>
    </row>
    <row r="244" spans="2:23" x14ac:dyDescent="0.25">
      <c r="B244" s="21"/>
      <c r="C244" s="264"/>
      <c r="D244" s="264"/>
      <c r="E244" s="21"/>
      <c r="F244" s="21"/>
      <c r="G244" s="21"/>
      <c r="H244" s="21"/>
      <c r="I244" s="21"/>
      <c r="J244" s="21"/>
      <c r="K244" s="21"/>
      <c r="L244" s="21"/>
      <c r="M244" s="21"/>
      <c r="N244" s="21"/>
      <c r="O244" s="21"/>
      <c r="P244" s="21"/>
      <c r="Q244" s="21"/>
      <c r="R244" s="21"/>
      <c r="S244" s="21"/>
      <c r="T244" s="21"/>
      <c r="U244" s="21"/>
      <c r="V244" s="21"/>
      <c r="W244" s="21"/>
    </row>
    <row r="245" spans="2:23" x14ac:dyDescent="0.25">
      <c r="B245" s="21"/>
      <c r="C245" s="264"/>
      <c r="D245" s="264"/>
      <c r="E245" s="21"/>
      <c r="F245" s="21"/>
      <c r="G245" s="21"/>
      <c r="H245" s="21"/>
      <c r="I245" s="21"/>
      <c r="J245" s="21"/>
      <c r="K245" s="21"/>
      <c r="L245" s="21"/>
      <c r="M245" s="21"/>
      <c r="N245" s="21"/>
      <c r="O245" s="21"/>
      <c r="P245" s="21"/>
      <c r="Q245" s="21"/>
      <c r="R245" s="21"/>
      <c r="S245" s="21"/>
      <c r="T245" s="21"/>
      <c r="U245" s="21"/>
      <c r="V245" s="21"/>
      <c r="W245" s="21"/>
    </row>
    <row r="246" spans="2:23" x14ac:dyDescent="0.25">
      <c r="B246" s="21"/>
      <c r="C246" s="264"/>
      <c r="D246" s="264"/>
      <c r="E246" s="21"/>
      <c r="F246" s="21"/>
      <c r="G246" s="21"/>
      <c r="H246" s="21"/>
      <c r="I246" s="21"/>
      <c r="J246" s="21"/>
      <c r="K246" s="21"/>
      <c r="L246" s="21"/>
      <c r="M246" s="21"/>
      <c r="N246" s="21"/>
      <c r="O246" s="21"/>
      <c r="P246" s="21"/>
      <c r="Q246" s="21"/>
      <c r="R246" s="21"/>
      <c r="S246" s="21"/>
      <c r="T246" s="21"/>
      <c r="U246" s="21"/>
      <c r="V246" s="21"/>
      <c r="W246" s="21"/>
    </row>
    <row r="247" spans="2:23" x14ac:dyDescent="0.25">
      <c r="B247" s="21"/>
      <c r="C247" s="264"/>
      <c r="D247" s="264"/>
      <c r="E247" s="21"/>
      <c r="F247" s="21"/>
      <c r="G247" s="21"/>
      <c r="H247" s="21"/>
      <c r="I247" s="21"/>
      <c r="J247" s="21"/>
      <c r="K247" s="21"/>
      <c r="L247" s="21"/>
      <c r="M247" s="21"/>
      <c r="N247" s="21"/>
      <c r="O247" s="21"/>
      <c r="P247" s="21"/>
      <c r="Q247" s="21"/>
      <c r="R247" s="21"/>
      <c r="S247" s="21"/>
      <c r="T247" s="21"/>
      <c r="U247" s="21"/>
      <c r="V247" s="21"/>
      <c r="W247" s="21"/>
    </row>
    <row r="248" spans="2:23" x14ac:dyDescent="0.25">
      <c r="B248" s="21"/>
      <c r="C248" s="264"/>
      <c r="D248" s="264"/>
      <c r="E248" s="21"/>
      <c r="F248" s="21"/>
      <c r="G248" s="21"/>
      <c r="H248" s="21"/>
      <c r="I248" s="21"/>
      <c r="J248" s="21"/>
      <c r="K248" s="21"/>
      <c r="L248" s="21"/>
      <c r="M248" s="21"/>
      <c r="N248" s="21"/>
      <c r="O248" s="21"/>
      <c r="P248" s="21"/>
      <c r="Q248" s="21"/>
      <c r="R248" s="21"/>
      <c r="S248" s="21"/>
      <c r="T248" s="21"/>
      <c r="U248" s="21"/>
      <c r="V248" s="21"/>
      <c r="W248" s="21"/>
    </row>
    <row r="249" spans="2:23" x14ac:dyDescent="0.25">
      <c r="B249" s="21"/>
      <c r="C249" s="264"/>
      <c r="D249" s="264"/>
      <c r="E249" s="21"/>
      <c r="F249" s="21"/>
      <c r="G249" s="21"/>
      <c r="H249" s="21"/>
      <c r="I249" s="21"/>
      <c r="J249" s="21"/>
      <c r="K249" s="21"/>
      <c r="L249" s="21"/>
      <c r="M249" s="21"/>
      <c r="N249" s="21"/>
      <c r="O249" s="21"/>
      <c r="P249" s="21"/>
      <c r="Q249" s="21"/>
      <c r="R249" s="21"/>
      <c r="S249" s="21"/>
      <c r="T249" s="21"/>
      <c r="U249" s="21"/>
      <c r="V249" s="21"/>
      <c r="W249" s="21"/>
    </row>
    <row r="250" spans="2:23" x14ac:dyDescent="0.25">
      <c r="B250" s="21"/>
      <c r="C250" s="264"/>
      <c r="D250" s="264"/>
      <c r="E250" s="21"/>
      <c r="F250" s="21"/>
      <c r="G250" s="21"/>
      <c r="H250" s="21"/>
      <c r="I250" s="21"/>
      <c r="J250" s="21"/>
      <c r="K250" s="21"/>
      <c r="L250" s="21"/>
      <c r="M250" s="21"/>
      <c r="N250" s="21"/>
      <c r="O250" s="21"/>
      <c r="P250" s="21"/>
      <c r="Q250" s="21"/>
      <c r="R250" s="21"/>
      <c r="S250" s="21"/>
      <c r="T250" s="21"/>
      <c r="U250" s="21"/>
      <c r="V250" s="21"/>
      <c r="W250" s="21"/>
    </row>
    <row r="251" spans="2:23" x14ac:dyDescent="0.25">
      <c r="B251" s="21"/>
      <c r="C251" s="264"/>
      <c r="D251" s="264"/>
      <c r="E251" s="21"/>
      <c r="F251" s="21"/>
      <c r="G251" s="21"/>
      <c r="H251" s="21"/>
      <c r="I251" s="21"/>
      <c r="J251" s="21"/>
      <c r="K251" s="21"/>
      <c r="L251" s="21"/>
      <c r="M251" s="21"/>
      <c r="N251" s="21"/>
      <c r="O251" s="21"/>
      <c r="P251" s="21"/>
      <c r="Q251" s="21"/>
      <c r="R251" s="21"/>
      <c r="S251" s="21"/>
      <c r="T251" s="21"/>
      <c r="U251" s="21"/>
      <c r="V251" s="21"/>
      <c r="W251" s="21"/>
    </row>
    <row r="252" spans="2:23" x14ac:dyDescent="0.25">
      <c r="B252" s="21"/>
      <c r="C252" s="264"/>
      <c r="D252" s="264"/>
      <c r="E252" s="21"/>
      <c r="F252" s="21"/>
      <c r="G252" s="21"/>
      <c r="H252" s="21"/>
      <c r="I252" s="21"/>
      <c r="J252" s="21"/>
      <c r="K252" s="21"/>
      <c r="L252" s="21"/>
      <c r="M252" s="21"/>
      <c r="N252" s="21"/>
      <c r="O252" s="21"/>
      <c r="P252" s="21"/>
      <c r="Q252" s="21"/>
      <c r="R252" s="21"/>
      <c r="S252" s="21"/>
      <c r="T252" s="21"/>
      <c r="U252" s="21"/>
      <c r="V252" s="21"/>
      <c r="W252" s="21"/>
    </row>
    <row r="253" spans="2:23" x14ac:dyDescent="0.25">
      <c r="B253" s="21"/>
      <c r="C253" s="264"/>
      <c r="D253" s="264"/>
      <c r="E253" s="21"/>
      <c r="F253" s="21"/>
      <c r="G253" s="21"/>
      <c r="H253" s="21"/>
      <c r="I253" s="21"/>
      <c r="J253" s="21"/>
      <c r="K253" s="21"/>
      <c r="L253" s="21"/>
      <c r="M253" s="21"/>
      <c r="N253" s="21"/>
      <c r="O253" s="21"/>
      <c r="P253" s="21"/>
      <c r="Q253" s="21"/>
      <c r="R253" s="21"/>
      <c r="S253" s="21"/>
      <c r="T253" s="21"/>
      <c r="U253" s="21"/>
      <c r="V253" s="21"/>
      <c r="W253" s="21"/>
    </row>
    <row r="254" spans="2:23" x14ac:dyDescent="0.25">
      <c r="B254" s="21"/>
      <c r="C254" s="264"/>
      <c r="D254" s="264"/>
      <c r="E254" s="21"/>
      <c r="F254" s="21"/>
      <c r="G254" s="21"/>
      <c r="H254" s="21"/>
      <c r="I254" s="21"/>
      <c r="J254" s="21"/>
      <c r="K254" s="21"/>
      <c r="L254" s="21"/>
      <c r="M254" s="21"/>
      <c r="N254" s="21"/>
      <c r="O254" s="21"/>
      <c r="P254" s="21"/>
      <c r="Q254" s="21"/>
      <c r="R254" s="21"/>
      <c r="S254" s="21"/>
      <c r="T254" s="21"/>
      <c r="U254" s="21"/>
      <c r="V254" s="21"/>
      <c r="W254" s="21"/>
    </row>
    <row r="255" spans="2:23" x14ac:dyDescent="0.25">
      <c r="B255" s="21"/>
      <c r="C255" s="264"/>
      <c r="D255" s="264"/>
      <c r="E255" s="21"/>
      <c r="F255" s="21"/>
      <c r="G255" s="21"/>
      <c r="H255" s="21"/>
      <c r="I255" s="21"/>
      <c r="J255" s="21"/>
      <c r="K255" s="21"/>
      <c r="L255" s="21"/>
      <c r="M255" s="21"/>
      <c r="N255" s="21"/>
      <c r="O255" s="21"/>
      <c r="P255" s="21"/>
      <c r="Q255" s="21"/>
      <c r="R255" s="21"/>
      <c r="S255" s="21"/>
      <c r="T255" s="21"/>
      <c r="U255" s="21"/>
      <c r="V255" s="21"/>
      <c r="W255" s="21"/>
    </row>
    <row r="256" spans="2:23" x14ac:dyDescent="0.25">
      <c r="B256" s="21"/>
      <c r="C256" s="264"/>
      <c r="D256" s="264"/>
      <c r="E256" s="21"/>
      <c r="F256" s="21"/>
      <c r="G256" s="21"/>
      <c r="H256" s="21"/>
      <c r="I256" s="21"/>
      <c r="J256" s="21"/>
      <c r="K256" s="21"/>
      <c r="L256" s="21"/>
      <c r="M256" s="21"/>
      <c r="N256" s="21"/>
      <c r="O256" s="21"/>
      <c r="P256" s="21"/>
      <c r="Q256" s="21"/>
      <c r="R256" s="21"/>
      <c r="S256" s="21"/>
      <c r="T256" s="21"/>
      <c r="U256" s="21"/>
      <c r="V256" s="21"/>
      <c r="W256" s="21"/>
    </row>
    <row r="257" spans="2:23" x14ac:dyDescent="0.25">
      <c r="B257" s="21"/>
      <c r="C257" s="264"/>
      <c r="D257" s="264"/>
      <c r="E257" s="21"/>
      <c r="F257" s="21"/>
      <c r="G257" s="21"/>
      <c r="H257" s="21"/>
      <c r="I257" s="21"/>
      <c r="J257" s="21"/>
      <c r="K257" s="21"/>
      <c r="L257" s="21"/>
      <c r="M257" s="21"/>
      <c r="N257" s="21"/>
      <c r="O257" s="21"/>
      <c r="P257" s="21"/>
      <c r="Q257" s="21"/>
      <c r="R257" s="21"/>
      <c r="S257" s="21"/>
      <c r="T257" s="21"/>
      <c r="U257" s="21"/>
      <c r="V257" s="21"/>
      <c r="W257" s="21"/>
    </row>
    <row r="258" spans="2:23" x14ac:dyDescent="0.25">
      <c r="B258" s="21"/>
      <c r="C258" s="264"/>
      <c r="D258" s="264"/>
      <c r="E258" s="21"/>
      <c r="F258" s="21"/>
      <c r="G258" s="21"/>
      <c r="H258" s="21"/>
      <c r="I258" s="21"/>
      <c r="J258" s="21"/>
      <c r="K258" s="21"/>
      <c r="L258" s="21"/>
      <c r="M258" s="21"/>
      <c r="N258" s="21"/>
      <c r="O258" s="21"/>
      <c r="P258" s="21"/>
      <c r="Q258" s="21"/>
      <c r="R258" s="21"/>
      <c r="S258" s="21"/>
      <c r="T258" s="21"/>
      <c r="U258" s="21"/>
      <c r="V258" s="21"/>
      <c r="W258" s="21"/>
    </row>
    <row r="259" spans="2:23" x14ac:dyDescent="0.25">
      <c r="B259" s="21"/>
      <c r="C259" s="264"/>
      <c r="D259" s="264"/>
      <c r="E259" s="21"/>
      <c r="F259" s="21"/>
      <c r="G259" s="21"/>
      <c r="H259" s="21"/>
      <c r="I259" s="21"/>
      <c r="J259" s="21"/>
      <c r="K259" s="21"/>
      <c r="L259" s="21"/>
      <c r="M259" s="21"/>
      <c r="N259" s="21"/>
      <c r="O259" s="21"/>
      <c r="P259" s="21"/>
      <c r="Q259" s="21"/>
      <c r="R259" s="21"/>
      <c r="S259" s="21"/>
      <c r="T259" s="21"/>
      <c r="U259" s="21"/>
      <c r="V259" s="21"/>
      <c r="W259" s="21"/>
    </row>
    <row r="260" spans="2:23" x14ac:dyDescent="0.25">
      <c r="B260" s="21"/>
      <c r="C260" s="264"/>
      <c r="D260" s="264"/>
      <c r="E260" s="21"/>
      <c r="F260" s="21"/>
      <c r="G260" s="21"/>
      <c r="H260" s="21"/>
      <c r="I260" s="21"/>
      <c r="J260" s="21"/>
      <c r="K260" s="21"/>
      <c r="L260" s="21"/>
      <c r="M260" s="21"/>
      <c r="N260" s="21"/>
      <c r="O260" s="21"/>
      <c r="P260" s="21"/>
      <c r="Q260" s="21"/>
      <c r="R260" s="21"/>
      <c r="S260" s="21"/>
      <c r="T260" s="21"/>
      <c r="U260" s="21"/>
      <c r="V260" s="21"/>
      <c r="W260" s="21"/>
    </row>
    <row r="261" spans="2:23" x14ac:dyDescent="0.25">
      <c r="B261" s="21"/>
      <c r="C261" s="264"/>
      <c r="D261" s="264"/>
      <c r="E261" s="21"/>
      <c r="F261" s="21"/>
      <c r="G261" s="21"/>
      <c r="H261" s="21"/>
      <c r="I261" s="21"/>
      <c r="J261" s="21"/>
      <c r="K261" s="21"/>
      <c r="L261" s="21"/>
      <c r="M261" s="21"/>
      <c r="N261" s="21"/>
      <c r="O261" s="21"/>
      <c r="P261" s="21"/>
      <c r="Q261" s="21"/>
      <c r="R261" s="21"/>
      <c r="S261" s="21"/>
      <c r="T261" s="21"/>
      <c r="U261" s="21"/>
      <c r="V261" s="21"/>
      <c r="W261" s="21"/>
    </row>
    <row r="262" spans="2:23" x14ac:dyDescent="0.25">
      <c r="B262" s="21"/>
      <c r="C262" s="264"/>
      <c r="D262" s="264"/>
      <c r="E262" s="21"/>
      <c r="F262" s="21"/>
      <c r="G262" s="21"/>
      <c r="H262" s="21"/>
      <c r="I262" s="21"/>
      <c r="J262" s="21"/>
      <c r="K262" s="21"/>
      <c r="L262" s="21"/>
      <c r="M262" s="21"/>
      <c r="N262" s="21"/>
      <c r="O262" s="21"/>
      <c r="P262" s="21"/>
      <c r="Q262" s="21"/>
      <c r="R262" s="21"/>
      <c r="S262" s="21"/>
      <c r="T262" s="21"/>
      <c r="U262" s="21"/>
      <c r="V262" s="21"/>
      <c r="W262" s="21"/>
    </row>
    <row r="263" spans="2:23" x14ac:dyDescent="0.25">
      <c r="B263" s="21"/>
      <c r="C263" s="264"/>
      <c r="D263" s="264"/>
      <c r="E263" s="21"/>
      <c r="F263" s="21"/>
      <c r="G263" s="21"/>
      <c r="H263" s="21"/>
      <c r="I263" s="21"/>
      <c r="J263" s="21"/>
      <c r="K263" s="21"/>
      <c r="L263" s="21"/>
      <c r="M263" s="21"/>
      <c r="N263" s="21"/>
      <c r="O263" s="21"/>
      <c r="P263" s="21"/>
      <c r="Q263" s="21"/>
      <c r="R263" s="21"/>
      <c r="S263" s="21"/>
      <c r="T263" s="21"/>
      <c r="U263" s="21"/>
      <c r="V263" s="21"/>
      <c r="W263" s="21"/>
    </row>
    <row r="264" spans="2:23" x14ac:dyDescent="0.25">
      <c r="B264" s="21"/>
      <c r="C264" s="264"/>
      <c r="D264" s="264"/>
      <c r="E264" s="21"/>
      <c r="F264" s="21"/>
      <c r="G264" s="21"/>
      <c r="H264" s="21"/>
      <c r="I264" s="21"/>
      <c r="J264" s="21"/>
      <c r="K264" s="21"/>
      <c r="L264" s="21"/>
      <c r="M264" s="21"/>
      <c r="N264" s="21"/>
      <c r="O264" s="21"/>
      <c r="P264" s="21"/>
      <c r="Q264" s="21"/>
      <c r="R264" s="21"/>
      <c r="S264" s="21"/>
      <c r="T264" s="21"/>
      <c r="U264" s="21"/>
      <c r="V264" s="21"/>
      <c r="W264" s="21"/>
    </row>
    <row r="265" spans="2:23" x14ac:dyDescent="0.25">
      <c r="B265" s="21"/>
      <c r="C265" s="264"/>
      <c r="D265" s="264"/>
      <c r="E265" s="21"/>
      <c r="F265" s="21"/>
      <c r="G265" s="21"/>
      <c r="H265" s="21"/>
      <c r="I265" s="21"/>
      <c r="J265" s="21"/>
      <c r="K265" s="21"/>
      <c r="L265" s="21"/>
      <c r="M265" s="21"/>
      <c r="N265" s="21"/>
      <c r="O265" s="21"/>
      <c r="P265" s="21"/>
      <c r="Q265" s="21"/>
      <c r="R265" s="21"/>
      <c r="S265" s="21"/>
      <c r="T265" s="21"/>
      <c r="U265" s="21"/>
      <c r="V265" s="21"/>
      <c r="W265" s="21"/>
    </row>
    <row r="266" spans="2:23" x14ac:dyDescent="0.25">
      <c r="B266" s="21"/>
      <c r="C266" s="264"/>
      <c r="D266" s="264"/>
      <c r="E266" s="21"/>
      <c r="F266" s="21"/>
      <c r="G266" s="21"/>
      <c r="H266" s="21"/>
      <c r="I266" s="21"/>
      <c r="J266" s="21"/>
      <c r="K266" s="21"/>
      <c r="L266" s="21"/>
      <c r="M266" s="21"/>
      <c r="N266" s="21"/>
      <c r="O266" s="21"/>
      <c r="P266" s="21"/>
      <c r="Q266" s="21"/>
      <c r="R266" s="21"/>
      <c r="S266" s="21"/>
      <c r="T266" s="21"/>
      <c r="U266" s="21"/>
      <c r="V266" s="21"/>
      <c r="W266" s="21"/>
    </row>
    <row r="267" spans="2:23" x14ac:dyDescent="0.25">
      <c r="B267" s="21"/>
      <c r="C267" s="264"/>
      <c r="D267" s="264"/>
      <c r="E267" s="21"/>
      <c r="F267" s="21"/>
      <c r="G267" s="21"/>
      <c r="H267" s="21"/>
      <c r="I267" s="21"/>
      <c r="J267" s="21"/>
      <c r="K267" s="21"/>
      <c r="L267" s="21"/>
      <c r="M267" s="21"/>
      <c r="N267" s="21"/>
      <c r="O267" s="21"/>
      <c r="P267" s="21"/>
      <c r="Q267" s="21"/>
      <c r="R267" s="21"/>
      <c r="S267" s="21"/>
      <c r="T267" s="21"/>
      <c r="U267" s="21"/>
      <c r="V267" s="21"/>
      <c r="W267" s="21"/>
    </row>
    <row r="268" spans="2:23" x14ac:dyDescent="0.25">
      <c r="B268" s="21"/>
      <c r="C268" s="264"/>
      <c r="D268" s="264"/>
      <c r="E268" s="21"/>
      <c r="F268" s="21"/>
      <c r="G268" s="21"/>
      <c r="H268" s="21"/>
      <c r="I268" s="21"/>
      <c r="J268" s="21"/>
      <c r="K268" s="21"/>
      <c r="L268" s="21"/>
      <c r="M268" s="21"/>
      <c r="N268" s="21"/>
      <c r="O268" s="21"/>
      <c r="P268" s="21"/>
      <c r="Q268" s="21"/>
      <c r="R268" s="21"/>
      <c r="S268" s="21"/>
      <c r="T268" s="21"/>
      <c r="U268" s="21"/>
      <c r="V268" s="21"/>
      <c r="W268" s="21"/>
    </row>
    <row r="269" spans="2:23" x14ac:dyDescent="0.25">
      <c r="B269" s="21"/>
      <c r="C269" s="264"/>
      <c r="D269" s="264"/>
      <c r="E269" s="21"/>
      <c r="F269" s="21"/>
      <c r="G269" s="21"/>
      <c r="H269" s="21"/>
      <c r="I269" s="21"/>
      <c r="J269" s="21"/>
      <c r="K269" s="21"/>
      <c r="L269" s="21"/>
      <c r="M269" s="21"/>
      <c r="N269" s="21"/>
      <c r="O269" s="21"/>
      <c r="P269" s="21"/>
      <c r="Q269" s="21"/>
      <c r="R269" s="21"/>
      <c r="S269" s="21"/>
      <c r="T269" s="21"/>
      <c r="U269" s="21"/>
      <c r="V269" s="21"/>
      <c r="W269" s="21"/>
    </row>
    <row r="270" spans="2:23" x14ac:dyDescent="0.25">
      <c r="B270" s="21"/>
      <c r="C270" s="264"/>
      <c r="D270" s="264"/>
      <c r="E270" s="21"/>
      <c r="F270" s="21"/>
      <c r="G270" s="21"/>
      <c r="H270" s="21"/>
      <c r="I270" s="21"/>
      <c r="J270" s="21"/>
      <c r="K270" s="21"/>
      <c r="L270" s="21"/>
      <c r="M270" s="21"/>
      <c r="N270" s="21"/>
      <c r="O270" s="21"/>
      <c r="P270" s="21"/>
      <c r="Q270" s="21"/>
      <c r="R270" s="21"/>
      <c r="S270" s="21"/>
      <c r="T270" s="21"/>
      <c r="U270" s="21"/>
      <c r="V270" s="21"/>
      <c r="W270" s="21"/>
    </row>
    <row r="271" spans="2:23" x14ac:dyDescent="0.25">
      <c r="B271" s="21"/>
      <c r="C271" s="264"/>
      <c r="D271" s="264"/>
      <c r="E271" s="21"/>
      <c r="F271" s="21"/>
      <c r="G271" s="21"/>
      <c r="H271" s="21"/>
      <c r="I271" s="21"/>
      <c r="J271" s="21"/>
      <c r="K271" s="21"/>
      <c r="L271" s="21"/>
      <c r="M271" s="21"/>
      <c r="N271" s="21"/>
      <c r="O271" s="21"/>
      <c r="P271" s="21"/>
      <c r="Q271" s="21"/>
      <c r="R271" s="21"/>
      <c r="S271" s="21"/>
      <c r="T271" s="21"/>
      <c r="U271" s="21"/>
      <c r="V271" s="21"/>
      <c r="W271" s="21"/>
    </row>
    <row r="272" spans="2:23" x14ac:dyDescent="0.25">
      <c r="B272" s="21"/>
      <c r="C272" s="264"/>
      <c r="D272" s="264"/>
      <c r="E272" s="21"/>
      <c r="F272" s="21"/>
      <c r="G272" s="21"/>
      <c r="H272" s="21"/>
      <c r="I272" s="21"/>
      <c r="J272" s="21"/>
      <c r="K272" s="21"/>
      <c r="L272" s="21"/>
      <c r="M272" s="21"/>
      <c r="N272" s="21"/>
      <c r="O272" s="21"/>
      <c r="P272" s="21"/>
      <c r="Q272" s="21"/>
      <c r="R272" s="21"/>
      <c r="S272" s="21"/>
      <c r="T272" s="21"/>
      <c r="U272" s="21"/>
      <c r="V272" s="21"/>
      <c r="W272" s="21"/>
    </row>
    <row r="273" spans="2:23" x14ac:dyDescent="0.25">
      <c r="B273" s="21"/>
      <c r="C273" s="264"/>
      <c r="D273" s="264"/>
      <c r="E273" s="21"/>
      <c r="F273" s="21"/>
      <c r="G273" s="21"/>
      <c r="H273" s="21"/>
      <c r="I273" s="21"/>
      <c r="J273" s="21"/>
      <c r="K273" s="21"/>
      <c r="L273" s="21"/>
      <c r="M273" s="21"/>
      <c r="N273" s="21"/>
      <c r="O273" s="21"/>
      <c r="P273" s="21"/>
      <c r="Q273" s="21"/>
      <c r="R273" s="21"/>
      <c r="S273" s="21"/>
      <c r="T273" s="21"/>
      <c r="U273" s="21"/>
      <c r="V273" s="21"/>
      <c r="W273" s="21"/>
    </row>
    <row r="274" spans="2:23" x14ac:dyDescent="0.25">
      <c r="B274" s="21"/>
      <c r="C274" s="264"/>
      <c r="D274" s="264"/>
      <c r="E274" s="21"/>
      <c r="F274" s="21"/>
      <c r="G274" s="21"/>
      <c r="H274" s="21"/>
      <c r="I274" s="21"/>
      <c r="J274" s="21"/>
      <c r="K274" s="21"/>
      <c r="L274" s="21"/>
      <c r="M274" s="21"/>
      <c r="N274" s="21"/>
      <c r="O274" s="21"/>
      <c r="P274" s="21"/>
      <c r="Q274" s="21"/>
      <c r="R274" s="21"/>
      <c r="S274" s="21"/>
      <c r="T274" s="21"/>
      <c r="U274" s="21"/>
      <c r="V274" s="21"/>
      <c r="W274" s="21"/>
    </row>
    <row r="275" spans="2:23" x14ac:dyDescent="0.25">
      <c r="B275" s="21"/>
      <c r="C275" s="264"/>
      <c r="D275" s="264"/>
      <c r="E275" s="21"/>
      <c r="F275" s="21"/>
      <c r="G275" s="21"/>
      <c r="H275" s="21"/>
      <c r="I275" s="21"/>
      <c r="J275" s="21"/>
      <c r="K275" s="21"/>
      <c r="L275" s="21"/>
      <c r="M275" s="21"/>
      <c r="N275" s="21"/>
      <c r="O275" s="21"/>
      <c r="P275" s="21"/>
      <c r="Q275" s="21"/>
      <c r="R275" s="21"/>
      <c r="S275" s="21"/>
      <c r="T275" s="21"/>
      <c r="U275" s="21"/>
      <c r="V275" s="21"/>
      <c r="W275" s="21"/>
    </row>
    <row r="276" spans="2:23" x14ac:dyDescent="0.25">
      <c r="B276" s="21"/>
      <c r="C276" s="264"/>
      <c r="D276" s="264"/>
      <c r="E276" s="21"/>
      <c r="F276" s="21"/>
      <c r="G276" s="21"/>
      <c r="H276" s="21"/>
      <c r="I276" s="21"/>
      <c r="J276" s="21"/>
      <c r="K276" s="21"/>
      <c r="L276" s="21"/>
      <c r="M276" s="21"/>
      <c r="N276" s="21"/>
      <c r="O276" s="21"/>
      <c r="P276" s="21"/>
      <c r="Q276" s="21"/>
      <c r="R276" s="21"/>
      <c r="S276" s="21"/>
      <c r="T276" s="21"/>
      <c r="U276" s="21"/>
      <c r="V276" s="21"/>
      <c r="W276" s="21"/>
    </row>
    <row r="277" spans="2:23" x14ac:dyDescent="0.25">
      <c r="B277" s="21"/>
      <c r="C277" s="264"/>
      <c r="D277" s="264"/>
      <c r="E277" s="21"/>
      <c r="F277" s="21"/>
      <c r="G277" s="21"/>
      <c r="H277" s="21"/>
      <c r="I277" s="21"/>
      <c r="J277" s="21"/>
      <c r="K277" s="21"/>
      <c r="L277" s="21"/>
      <c r="M277" s="21"/>
      <c r="N277" s="21"/>
      <c r="O277" s="21"/>
      <c r="P277" s="21"/>
      <c r="Q277" s="21"/>
      <c r="R277" s="21"/>
      <c r="S277" s="21"/>
      <c r="T277" s="21"/>
      <c r="U277" s="21"/>
      <c r="V277" s="21"/>
      <c r="W277" s="21"/>
    </row>
    <row r="278" spans="2:23" x14ac:dyDescent="0.25">
      <c r="B278" s="21"/>
      <c r="C278" s="264"/>
      <c r="D278" s="264"/>
      <c r="E278" s="21"/>
      <c r="F278" s="21"/>
      <c r="G278" s="21"/>
      <c r="H278" s="21"/>
      <c r="I278" s="21"/>
      <c r="J278" s="21"/>
      <c r="K278" s="21"/>
      <c r="L278" s="21"/>
      <c r="M278" s="21"/>
      <c r="N278" s="21"/>
      <c r="O278" s="21"/>
      <c r="P278" s="21"/>
      <c r="Q278" s="21"/>
      <c r="R278" s="21"/>
      <c r="S278" s="21"/>
      <c r="T278" s="21"/>
      <c r="U278" s="21"/>
      <c r="V278" s="21"/>
      <c r="W278" s="21"/>
    </row>
    <row r="279" spans="2:23" x14ac:dyDescent="0.25">
      <c r="B279" s="21"/>
      <c r="C279" s="264"/>
      <c r="D279" s="264"/>
      <c r="E279" s="21"/>
      <c r="F279" s="21"/>
      <c r="G279" s="21"/>
      <c r="H279" s="21"/>
      <c r="I279" s="21"/>
      <c r="J279" s="21"/>
      <c r="K279" s="21"/>
      <c r="L279" s="21"/>
      <c r="M279" s="21"/>
      <c r="N279" s="21"/>
      <c r="O279" s="21"/>
      <c r="P279" s="21"/>
      <c r="Q279" s="21"/>
      <c r="R279" s="21"/>
      <c r="S279" s="21"/>
      <c r="T279" s="21"/>
      <c r="U279" s="21"/>
      <c r="V279" s="21"/>
      <c r="W279" s="21"/>
    </row>
    <row r="280" spans="2:23" x14ac:dyDescent="0.25">
      <c r="B280" s="21"/>
      <c r="C280" s="264"/>
      <c r="D280" s="264"/>
      <c r="E280" s="21"/>
      <c r="F280" s="21"/>
      <c r="G280" s="21"/>
      <c r="H280" s="21"/>
      <c r="I280" s="21"/>
      <c r="J280" s="21"/>
      <c r="K280" s="21"/>
      <c r="L280" s="21"/>
      <c r="M280" s="21"/>
      <c r="N280" s="21"/>
      <c r="O280" s="21"/>
      <c r="P280" s="21"/>
      <c r="Q280" s="21"/>
      <c r="R280" s="21"/>
      <c r="S280" s="21"/>
      <c r="T280" s="21"/>
      <c r="U280" s="21"/>
      <c r="V280" s="21"/>
      <c r="W280" s="21"/>
    </row>
    <row r="281" spans="2:23" x14ac:dyDescent="0.25">
      <c r="B281" s="21"/>
      <c r="C281" s="264"/>
      <c r="D281" s="264"/>
      <c r="E281" s="21"/>
      <c r="F281" s="21"/>
      <c r="G281" s="21"/>
      <c r="H281" s="21"/>
      <c r="I281" s="21"/>
      <c r="J281" s="21"/>
      <c r="K281" s="21"/>
      <c r="L281" s="21"/>
      <c r="M281" s="21"/>
      <c r="N281" s="21"/>
      <c r="O281" s="21"/>
      <c r="P281" s="21"/>
      <c r="Q281" s="21"/>
      <c r="R281" s="21"/>
      <c r="S281" s="21"/>
      <c r="T281" s="21"/>
      <c r="U281" s="21"/>
      <c r="V281" s="21"/>
      <c r="W281" s="21"/>
    </row>
    <row r="282" spans="2:23" x14ac:dyDescent="0.25">
      <c r="B282" s="21"/>
      <c r="C282" s="264"/>
      <c r="D282" s="264"/>
      <c r="E282" s="21"/>
      <c r="F282" s="21"/>
      <c r="G282" s="21"/>
      <c r="H282" s="21"/>
      <c r="I282" s="21"/>
      <c r="J282" s="21"/>
      <c r="K282" s="21"/>
      <c r="L282" s="21"/>
      <c r="M282" s="21"/>
      <c r="N282" s="21"/>
      <c r="O282" s="21"/>
      <c r="P282" s="21"/>
      <c r="Q282" s="21"/>
      <c r="R282" s="21"/>
      <c r="S282" s="21"/>
      <c r="T282" s="21"/>
      <c r="U282" s="21"/>
      <c r="V282" s="21"/>
      <c r="W282" s="21"/>
    </row>
    <row r="283" spans="2:23" x14ac:dyDescent="0.25">
      <c r="B283" s="21"/>
      <c r="C283" s="264"/>
      <c r="D283" s="264"/>
      <c r="E283" s="21"/>
      <c r="F283" s="21"/>
      <c r="G283" s="21"/>
      <c r="H283" s="21"/>
      <c r="I283" s="21"/>
      <c r="J283" s="21"/>
      <c r="K283" s="21"/>
      <c r="L283" s="21"/>
      <c r="M283" s="21"/>
      <c r="N283" s="21"/>
      <c r="O283" s="21"/>
      <c r="P283" s="21"/>
      <c r="Q283" s="21"/>
      <c r="R283" s="21"/>
      <c r="S283" s="21"/>
      <c r="T283" s="21"/>
      <c r="U283" s="21"/>
      <c r="V283" s="21"/>
      <c r="W283" s="21"/>
    </row>
    <row r="284" spans="2:23" x14ac:dyDescent="0.25">
      <c r="B284" s="21"/>
      <c r="C284" s="264"/>
      <c r="D284" s="264"/>
      <c r="E284" s="21"/>
      <c r="F284" s="21"/>
      <c r="G284" s="21"/>
      <c r="H284" s="21"/>
      <c r="I284" s="21"/>
      <c r="J284" s="21"/>
      <c r="K284" s="21"/>
      <c r="L284" s="21"/>
      <c r="M284" s="21"/>
      <c r="N284" s="21"/>
      <c r="O284" s="21"/>
      <c r="P284" s="21"/>
      <c r="Q284" s="21"/>
      <c r="R284" s="21"/>
      <c r="S284" s="21"/>
      <c r="T284" s="21"/>
      <c r="U284" s="21"/>
      <c r="V284" s="21"/>
      <c r="W284" s="21"/>
    </row>
    <row r="285" spans="2:23" x14ac:dyDescent="0.25">
      <c r="B285" s="21"/>
      <c r="C285" s="264"/>
      <c r="D285" s="264"/>
      <c r="E285" s="21"/>
      <c r="F285" s="21"/>
      <c r="G285" s="21"/>
      <c r="H285" s="21"/>
      <c r="I285" s="21"/>
      <c r="J285" s="21"/>
      <c r="K285" s="21"/>
      <c r="L285" s="21"/>
      <c r="M285" s="21"/>
      <c r="N285" s="21"/>
      <c r="O285" s="21"/>
      <c r="P285" s="21"/>
      <c r="Q285" s="21"/>
      <c r="R285" s="21"/>
      <c r="S285" s="21"/>
      <c r="T285" s="21"/>
      <c r="U285" s="21"/>
      <c r="V285" s="21"/>
      <c r="W285" s="21"/>
    </row>
    <row r="286" spans="2:23" x14ac:dyDescent="0.25">
      <c r="B286" s="21"/>
      <c r="C286" s="264"/>
      <c r="D286" s="264"/>
      <c r="E286" s="21"/>
      <c r="F286" s="21"/>
      <c r="G286" s="21"/>
      <c r="H286" s="21"/>
      <c r="I286" s="21"/>
      <c r="J286" s="21"/>
      <c r="K286" s="21"/>
      <c r="L286" s="21"/>
      <c r="M286" s="21"/>
      <c r="N286" s="21"/>
      <c r="O286" s="21"/>
      <c r="P286" s="21"/>
      <c r="Q286" s="21"/>
      <c r="R286" s="21"/>
      <c r="S286" s="21"/>
      <c r="T286" s="21"/>
      <c r="U286" s="21"/>
      <c r="V286" s="21"/>
      <c r="W286" s="21"/>
    </row>
    <row r="287" spans="2:23" x14ac:dyDescent="0.25">
      <c r="B287" s="21"/>
      <c r="C287" s="264"/>
      <c r="D287" s="264"/>
      <c r="E287" s="21"/>
      <c r="F287" s="21"/>
      <c r="G287" s="21"/>
      <c r="H287" s="21"/>
      <c r="I287" s="21"/>
      <c r="J287" s="21"/>
      <c r="K287" s="21"/>
      <c r="L287" s="21"/>
      <c r="M287" s="21"/>
      <c r="N287" s="21"/>
      <c r="O287" s="21"/>
      <c r="P287" s="21"/>
      <c r="Q287" s="21"/>
      <c r="R287" s="21"/>
      <c r="S287" s="21"/>
      <c r="T287" s="21"/>
      <c r="U287" s="21"/>
      <c r="V287" s="21"/>
      <c r="W287" s="21"/>
    </row>
    <row r="288" spans="2:23" x14ac:dyDescent="0.25">
      <c r="B288" s="21"/>
      <c r="C288" s="264"/>
      <c r="D288" s="264"/>
      <c r="E288" s="21"/>
      <c r="F288" s="21"/>
      <c r="G288" s="21"/>
      <c r="H288" s="21"/>
      <c r="I288" s="21"/>
      <c r="J288" s="21"/>
      <c r="K288" s="21"/>
      <c r="L288" s="21"/>
      <c r="M288" s="21"/>
      <c r="N288" s="21"/>
      <c r="O288" s="21"/>
      <c r="P288" s="21"/>
      <c r="Q288" s="21"/>
      <c r="R288" s="21"/>
      <c r="S288" s="21"/>
      <c r="T288" s="21"/>
      <c r="U288" s="21"/>
      <c r="V288" s="21"/>
      <c r="W288" s="21"/>
    </row>
    <row r="289" spans="2:23" x14ac:dyDescent="0.25">
      <c r="B289" s="21"/>
      <c r="C289" s="264"/>
      <c r="D289" s="264"/>
      <c r="E289" s="21"/>
      <c r="F289" s="21"/>
      <c r="G289" s="21"/>
      <c r="H289" s="21"/>
      <c r="I289" s="21"/>
      <c r="J289" s="21"/>
      <c r="K289" s="21"/>
      <c r="L289" s="21"/>
      <c r="M289" s="21"/>
      <c r="N289" s="21"/>
      <c r="O289" s="21"/>
      <c r="P289" s="21"/>
      <c r="Q289" s="21"/>
      <c r="R289" s="21"/>
      <c r="S289" s="21"/>
      <c r="T289" s="21"/>
      <c r="U289" s="21"/>
      <c r="V289" s="21"/>
      <c r="W289" s="21"/>
    </row>
    <row r="290" spans="2:23" x14ac:dyDescent="0.25">
      <c r="B290" s="21"/>
      <c r="C290" s="264"/>
      <c r="D290" s="264"/>
      <c r="E290" s="21"/>
      <c r="F290" s="21"/>
      <c r="G290" s="21"/>
      <c r="H290" s="21"/>
      <c r="I290" s="21"/>
      <c r="J290" s="21"/>
      <c r="K290" s="21"/>
      <c r="L290" s="21"/>
      <c r="M290" s="21"/>
      <c r="N290" s="21"/>
      <c r="O290" s="21"/>
      <c r="P290" s="21"/>
      <c r="Q290" s="21"/>
      <c r="R290" s="21"/>
      <c r="S290" s="21"/>
      <c r="T290" s="21"/>
      <c r="U290" s="21"/>
      <c r="V290" s="21"/>
      <c r="W290" s="21"/>
    </row>
    <row r="291" spans="2:23" x14ac:dyDescent="0.25">
      <c r="B291" s="21"/>
      <c r="C291" s="264"/>
      <c r="D291" s="264"/>
      <c r="E291" s="21"/>
      <c r="F291" s="21"/>
      <c r="G291" s="21"/>
      <c r="H291" s="21"/>
      <c r="I291" s="21"/>
      <c r="J291" s="21"/>
      <c r="K291" s="21"/>
      <c r="L291" s="21"/>
      <c r="M291" s="21"/>
      <c r="N291" s="21"/>
      <c r="O291" s="21"/>
      <c r="P291" s="21"/>
      <c r="Q291" s="21"/>
      <c r="R291" s="21"/>
      <c r="S291" s="21"/>
      <c r="T291" s="21"/>
      <c r="U291" s="21"/>
      <c r="V291" s="21"/>
      <c r="W291" s="21"/>
    </row>
    <row r="292" spans="2:23" x14ac:dyDescent="0.25">
      <c r="B292" s="21"/>
      <c r="C292" s="264"/>
      <c r="D292" s="264"/>
      <c r="E292" s="21"/>
      <c r="F292" s="21"/>
      <c r="G292" s="21"/>
      <c r="H292" s="21"/>
      <c r="I292" s="21"/>
      <c r="J292" s="21"/>
      <c r="K292" s="21"/>
      <c r="L292" s="21"/>
      <c r="M292" s="21"/>
      <c r="N292" s="21"/>
      <c r="O292" s="21"/>
      <c r="P292" s="21"/>
      <c r="Q292" s="21"/>
      <c r="R292" s="21"/>
      <c r="S292" s="21"/>
      <c r="T292" s="21"/>
      <c r="U292" s="21"/>
      <c r="V292" s="21"/>
      <c r="W292" s="21"/>
    </row>
    <row r="293" spans="2:23" x14ac:dyDescent="0.25">
      <c r="B293" s="21"/>
      <c r="C293" s="264"/>
      <c r="D293" s="264"/>
      <c r="E293" s="21"/>
      <c r="F293" s="21"/>
      <c r="G293" s="21"/>
      <c r="H293" s="21"/>
      <c r="I293" s="21"/>
      <c r="J293" s="21"/>
      <c r="K293" s="21"/>
      <c r="L293" s="21"/>
      <c r="M293" s="21"/>
      <c r="N293" s="21"/>
      <c r="O293" s="21"/>
      <c r="P293" s="21"/>
      <c r="Q293" s="21"/>
      <c r="R293" s="21"/>
      <c r="S293" s="21"/>
      <c r="T293" s="21"/>
      <c r="U293" s="21"/>
      <c r="V293" s="21"/>
      <c r="W293" s="21"/>
    </row>
    <row r="294" spans="2:23" x14ac:dyDescent="0.25">
      <c r="B294" s="21"/>
      <c r="C294" s="264"/>
      <c r="D294" s="264"/>
      <c r="E294" s="21"/>
      <c r="F294" s="21"/>
      <c r="G294" s="21"/>
      <c r="H294" s="21"/>
      <c r="I294" s="21"/>
      <c r="J294" s="21"/>
      <c r="K294" s="21"/>
      <c r="L294" s="21"/>
      <c r="M294" s="21"/>
      <c r="N294" s="21"/>
      <c r="O294" s="21"/>
      <c r="P294" s="21"/>
      <c r="Q294" s="21"/>
      <c r="R294" s="21"/>
      <c r="S294" s="21"/>
      <c r="T294" s="21"/>
      <c r="U294" s="21"/>
      <c r="V294" s="21"/>
      <c r="W294" s="21"/>
    </row>
    <row r="295" spans="2:23" x14ac:dyDescent="0.25">
      <c r="B295" s="21"/>
      <c r="C295" s="264"/>
      <c r="D295" s="264"/>
      <c r="E295" s="21"/>
      <c r="F295" s="21"/>
      <c r="G295" s="21"/>
      <c r="H295" s="21"/>
      <c r="I295" s="21"/>
      <c r="J295" s="21"/>
      <c r="K295" s="21"/>
      <c r="L295" s="21"/>
      <c r="M295" s="21"/>
      <c r="N295" s="21"/>
      <c r="O295" s="21"/>
      <c r="P295" s="21"/>
      <c r="Q295" s="21"/>
      <c r="R295" s="21"/>
      <c r="S295" s="21"/>
      <c r="T295" s="21"/>
      <c r="U295" s="21"/>
      <c r="V295" s="21"/>
      <c r="W295" s="21"/>
    </row>
    <row r="296" spans="2:23" x14ac:dyDescent="0.25">
      <c r="B296" s="21"/>
      <c r="C296" s="264"/>
      <c r="D296" s="264"/>
      <c r="E296" s="21"/>
      <c r="F296" s="21"/>
      <c r="G296" s="21"/>
      <c r="H296" s="21"/>
      <c r="I296" s="21"/>
      <c r="J296" s="21"/>
      <c r="K296" s="21"/>
      <c r="L296" s="21"/>
      <c r="M296" s="21"/>
      <c r="N296" s="21"/>
      <c r="O296" s="21"/>
      <c r="P296" s="21"/>
      <c r="Q296" s="21"/>
      <c r="R296" s="21"/>
      <c r="S296" s="21"/>
      <c r="T296" s="21"/>
      <c r="U296" s="21"/>
      <c r="V296" s="21"/>
      <c r="W296" s="21"/>
    </row>
    <row r="297" spans="2:23" x14ac:dyDescent="0.25">
      <c r="B297" s="21"/>
      <c r="C297" s="264"/>
      <c r="D297" s="264"/>
      <c r="E297" s="21"/>
      <c r="F297" s="21"/>
      <c r="G297" s="21"/>
      <c r="H297" s="21"/>
      <c r="I297" s="21"/>
      <c r="J297" s="21"/>
      <c r="K297" s="21"/>
      <c r="L297" s="21"/>
      <c r="M297" s="21"/>
      <c r="N297" s="21"/>
      <c r="O297" s="21"/>
      <c r="P297" s="21"/>
      <c r="Q297" s="21"/>
      <c r="R297" s="21"/>
      <c r="S297" s="21"/>
      <c r="T297" s="21"/>
      <c r="U297" s="21"/>
      <c r="V297" s="21"/>
      <c r="W297" s="21"/>
    </row>
    <row r="298" spans="2:23" x14ac:dyDescent="0.25">
      <c r="B298" s="21"/>
      <c r="C298" s="264"/>
      <c r="D298" s="264"/>
      <c r="E298" s="21"/>
      <c r="F298" s="21"/>
      <c r="G298" s="21"/>
      <c r="H298" s="21"/>
      <c r="I298" s="21"/>
      <c r="J298" s="21"/>
      <c r="K298" s="21"/>
      <c r="L298" s="21"/>
      <c r="M298" s="21"/>
      <c r="N298" s="21"/>
      <c r="O298" s="21"/>
      <c r="P298" s="21"/>
      <c r="Q298" s="21"/>
      <c r="R298" s="21"/>
      <c r="S298" s="21"/>
      <c r="T298" s="21"/>
      <c r="U298" s="21"/>
      <c r="V298" s="21"/>
      <c r="W298" s="21"/>
    </row>
    <row r="299" spans="2:23" x14ac:dyDescent="0.25">
      <c r="B299" s="21"/>
      <c r="C299" s="264"/>
      <c r="D299" s="264"/>
      <c r="E299" s="21"/>
      <c r="F299" s="21"/>
      <c r="G299" s="21"/>
      <c r="H299" s="21"/>
      <c r="I299" s="21"/>
      <c r="J299" s="21"/>
      <c r="K299" s="21"/>
      <c r="L299" s="21"/>
      <c r="M299" s="21"/>
      <c r="N299" s="21"/>
      <c r="O299" s="21"/>
      <c r="P299" s="21"/>
      <c r="Q299" s="21"/>
      <c r="R299" s="21"/>
      <c r="S299" s="21"/>
      <c r="T299" s="21"/>
      <c r="U299" s="21"/>
      <c r="V299" s="21"/>
      <c r="W299" s="21"/>
    </row>
    <row r="300" spans="2:23" x14ac:dyDescent="0.25">
      <c r="B300" s="21"/>
      <c r="C300" s="264"/>
      <c r="D300" s="264"/>
      <c r="E300" s="21"/>
      <c r="F300" s="21"/>
      <c r="G300" s="21"/>
      <c r="H300" s="21"/>
      <c r="I300" s="21"/>
      <c r="J300" s="21"/>
      <c r="K300" s="21"/>
      <c r="L300" s="21"/>
      <c r="M300" s="21"/>
      <c r="N300" s="21"/>
      <c r="O300" s="21"/>
      <c r="P300" s="21"/>
      <c r="Q300" s="21"/>
      <c r="R300" s="21"/>
      <c r="S300" s="21"/>
      <c r="T300" s="21"/>
      <c r="U300" s="21"/>
      <c r="V300" s="21"/>
      <c r="W300" s="21"/>
    </row>
    <row r="301" spans="2:23" x14ac:dyDescent="0.25">
      <c r="B301" s="21"/>
      <c r="C301" s="264"/>
      <c r="D301" s="264"/>
      <c r="E301" s="21"/>
      <c r="F301" s="21"/>
      <c r="G301" s="21"/>
      <c r="H301" s="21"/>
      <c r="I301" s="21"/>
      <c r="J301" s="21"/>
      <c r="K301" s="21"/>
      <c r="L301" s="21"/>
      <c r="M301" s="21"/>
      <c r="N301" s="21"/>
      <c r="O301" s="21"/>
      <c r="P301" s="21"/>
      <c r="Q301" s="21"/>
      <c r="R301" s="21"/>
      <c r="S301" s="21"/>
      <c r="T301" s="21"/>
      <c r="U301" s="21"/>
      <c r="V301" s="21"/>
      <c r="W301" s="21"/>
    </row>
    <row r="302" spans="2:23" x14ac:dyDescent="0.25">
      <c r="B302" s="21"/>
      <c r="C302" s="264"/>
      <c r="D302" s="264"/>
      <c r="E302" s="21"/>
      <c r="F302" s="21"/>
      <c r="G302" s="21"/>
      <c r="H302" s="21"/>
      <c r="I302" s="21"/>
      <c r="J302" s="21"/>
      <c r="K302" s="21"/>
      <c r="L302" s="21"/>
      <c r="M302" s="21"/>
      <c r="N302" s="21"/>
      <c r="O302" s="21"/>
      <c r="P302" s="21"/>
      <c r="Q302" s="21"/>
      <c r="R302" s="21"/>
      <c r="S302" s="21"/>
      <c r="T302" s="21"/>
      <c r="U302" s="21"/>
      <c r="V302" s="21"/>
      <c r="W302" s="21"/>
    </row>
    <row r="303" spans="2:23" x14ac:dyDescent="0.25">
      <c r="B303" s="21"/>
      <c r="C303" s="264"/>
      <c r="D303" s="264"/>
      <c r="E303" s="21"/>
      <c r="F303" s="21"/>
      <c r="G303" s="21"/>
      <c r="H303" s="21"/>
      <c r="I303" s="21"/>
      <c r="J303" s="21"/>
      <c r="K303" s="21"/>
      <c r="L303" s="21"/>
      <c r="M303" s="21"/>
      <c r="N303" s="21"/>
      <c r="O303" s="21"/>
      <c r="P303" s="21"/>
      <c r="Q303" s="21"/>
      <c r="R303" s="21"/>
      <c r="S303" s="21"/>
      <c r="T303" s="21"/>
      <c r="U303" s="21"/>
      <c r="V303" s="21"/>
      <c r="W303" s="21"/>
    </row>
    <row r="304" spans="2:23" x14ac:dyDescent="0.25">
      <c r="B304" s="21"/>
      <c r="C304" s="264"/>
      <c r="D304" s="264"/>
      <c r="E304" s="21"/>
      <c r="F304" s="21"/>
      <c r="G304" s="21"/>
      <c r="H304" s="21"/>
      <c r="I304" s="21"/>
      <c r="J304" s="21"/>
      <c r="K304" s="21"/>
      <c r="L304" s="21"/>
      <c r="M304" s="21"/>
      <c r="N304" s="21"/>
      <c r="O304" s="21"/>
      <c r="P304" s="21"/>
      <c r="Q304" s="21"/>
      <c r="R304" s="21"/>
      <c r="S304" s="21"/>
      <c r="T304" s="21"/>
      <c r="U304" s="21"/>
      <c r="V304" s="21"/>
      <c r="W304" s="21"/>
    </row>
    <row r="305" spans="2:23" x14ac:dyDescent="0.25">
      <c r="B305" s="21"/>
      <c r="C305" s="264"/>
      <c r="D305" s="264"/>
      <c r="E305" s="21"/>
      <c r="F305" s="21"/>
      <c r="G305" s="21"/>
      <c r="H305" s="21"/>
      <c r="I305" s="21"/>
      <c r="J305" s="21"/>
      <c r="K305" s="21"/>
      <c r="L305" s="21"/>
      <c r="M305" s="21"/>
      <c r="N305" s="21"/>
      <c r="O305" s="21"/>
      <c r="P305" s="21"/>
      <c r="Q305" s="21"/>
      <c r="R305" s="21"/>
      <c r="S305" s="21"/>
      <c r="T305" s="21"/>
      <c r="U305" s="21"/>
      <c r="V305" s="21"/>
      <c r="W305" s="21"/>
    </row>
    <row r="306" spans="2:23" x14ac:dyDescent="0.25">
      <c r="B306" s="21"/>
      <c r="C306" s="264"/>
      <c r="D306" s="264"/>
      <c r="E306" s="21"/>
      <c r="F306" s="21"/>
      <c r="G306" s="21"/>
      <c r="H306" s="21"/>
      <c r="I306" s="21"/>
      <c r="J306" s="21"/>
      <c r="K306" s="21"/>
      <c r="L306" s="21"/>
      <c r="M306" s="21"/>
      <c r="N306" s="21"/>
      <c r="O306" s="21"/>
      <c r="P306" s="21"/>
      <c r="Q306" s="21"/>
      <c r="R306" s="21"/>
      <c r="S306" s="21"/>
      <c r="T306" s="21"/>
      <c r="U306" s="21"/>
      <c r="V306" s="21"/>
      <c r="W306" s="21"/>
    </row>
    <row r="307" spans="2:23" x14ac:dyDescent="0.25">
      <c r="B307" s="21"/>
      <c r="C307" s="264"/>
      <c r="D307" s="264"/>
      <c r="E307" s="21"/>
      <c r="F307" s="21"/>
      <c r="G307" s="21"/>
      <c r="H307" s="21"/>
      <c r="I307" s="21"/>
      <c r="J307" s="21"/>
      <c r="K307" s="21"/>
      <c r="L307" s="21"/>
      <c r="M307" s="21"/>
      <c r="N307" s="21"/>
      <c r="O307" s="21"/>
      <c r="P307" s="21"/>
      <c r="Q307" s="21"/>
      <c r="R307" s="21"/>
      <c r="S307" s="21"/>
      <c r="T307" s="21"/>
      <c r="U307" s="21"/>
      <c r="V307" s="21"/>
      <c r="W307" s="21"/>
    </row>
    <row r="308" spans="2:23" x14ac:dyDescent="0.25">
      <c r="B308" s="21"/>
      <c r="C308" s="264"/>
      <c r="D308" s="264"/>
      <c r="E308" s="21"/>
      <c r="F308" s="21"/>
      <c r="G308" s="21"/>
      <c r="H308" s="21"/>
      <c r="I308" s="21"/>
      <c r="J308" s="21"/>
      <c r="K308" s="21"/>
      <c r="L308" s="21"/>
      <c r="M308" s="21"/>
      <c r="N308" s="21"/>
      <c r="O308" s="21"/>
      <c r="P308" s="21"/>
      <c r="Q308" s="21"/>
      <c r="R308" s="21"/>
      <c r="S308" s="21"/>
      <c r="T308" s="21"/>
      <c r="U308" s="21"/>
      <c r="V308" s="21"/>
      <c r="W308" s="21"/>
    </row>
    <row r="309" spans="2:23" x14ac:dyDescent="0.25">
      <c r="B309" s="21"/>
      <c r="C309" s="264"/>
      <c r="D309" s="264"/>
      <c r="E309" s="21"/>
      <c r="F309" s="21"/>
      <c r="G309" s="21"/>
      <c r="H309" s="21"/>
      <c r="I309" s="21"/>
      <c r="J309" s="21"/>
      <c r="K309" s="21"/>
      <c r="L309" s="21"/>
      <c r="M309" s="21"/>
      <c r="N309" s="21"/>
      <c r="O309" s="21"/>
      <c r="P309" s="21"/>
      <c r="Q309" s="21"/>
      <c r="R309" s="21"/>
      <c r="S309" s="21"/>
      <c r="T309" s="21"/>
      <c r="U309" s="21"/>
      <c r="V309" s="21"/>
      <c r="W309" s="21"/>
    </row>
    <row r="310" spans="2:23" x14ac:dyDescent="0.25">
      <c r="B310" s="21"/>
      <c r="C310" s="264"/>
      <c r="D310" s="264"/>
      <c r="E310" s="21"/>
      <c r="F310" s="21"/>
      <c r="G310" s="21"/>
      <c r="H310" s="21"/>
      <c r="I310" s="21"/>
      <c r="J310" s="21"/>
      <c r="K310" s="21"/>
      <c r="L310" s="21"/>
      <c r="M310" s="21"/>
      <c r="N310" s="21"/>
      <c r="O310" s="21"/>
      <c r="P310" s="21"/>
      <c r="Q310" s="21"/>
      <c r="R310" s="21"/>
      <c r="S310" s="21"/>
      <c r="T310" s="21"/>
      <c r="U310" s="21"/>
      <c r="V310" s="21"/>
      <c r="W310" s="21"/>
    </row>
    <row r="311" spans="2:23" x14ac:dyDescent="0.25">
      <c r="B311" s="21"/>
      <c r="C311" s="264"/>
      <c r="D311" s="264"/>
      <c r="E311" s="21"/>
      <c r="F311" s="21"/>
      <c r="G311" s="21"/>
      <c r="H311" s="21"/>
      <c r="I311" s="21"/>
      <c r="J311" s="21"/>
      <c r="K311" s="21"/>
      <c r="L311" s="21"/>
      <c r="M311" s="21"/>
      <c r="N311" s="21"/>
      <c r="O311" s="21"/>
      <c r="P311" s="21"/>
      <c r="Q311" s="21"/>
      <c r="R311" s="21"/>
      <c r="S311" s="21"/>
      <c r="T311" s="21"/>
      <c r="U311" s="21"/>
      <c r="V311" s="21"/>
      <c r="W311" s="21"/>
    </row>
    <row r="312" spans="2:23" x14ac:dyDescent="0.25">
      <c r="B312" s="21"/>
      <c r="C312" s="264"/>
      <c r="D312" s="264"/>
      <c r="E312" s="21"/>
      <c r="F312" s="21"/>
      <c r="G312" s="21"/>
      <c r="H312" s="21"/>
      <c r="I312" s="21"/>
      <c r="J312" s="21"/>
      <c r="K312" s="21"/>
      <c r="L312" s="21"/>
      <c r="M312" s="21"/>
      <c r="N312" s="21"/>
      <c r="O312" s="21"/>
      <c r="P312" s="21"/>
      <c r="Q312" s="21"/>
      <c r="R312" s="21"/>
      <c r="S312" s="21"/>
      <c r="T312" s="21"/>
      <c r="U312" s="21"/>
      <c r="V312" s="21"/>
      <c r="W312" s="21"/>
    </row>
    <row r="313" spans="2:23" x14ac:dyDescent="0.25">
      <c r="B313" s="21"/>
      <c r="C313" s="264"/>
      <c r="D313" s="264"/>
      <c r="E313" s="21"/>
      <c r="F313" s="21"/>
      <c r="G313" s="21"/>
      <c r="H313" s="21"/>
      <c r="I313" s="21"/>
      <c r="J313" s="21"/>
      <c r="K313" s="21"/>
      <c r="L313" s="21"/>
      <c r="M313" s="21"/>
      <c r="N313" s="21"/>
      <c r="O313" s="21"/>
      <c r="P313" s="21"/>
      <c r="Q313" s="21"/>
      <c r="R313" s="21"/>
      <c r="S313" s="21"/>
      <c r="T313" s="21"/>
      <c r="U313" s="21"/>
      <c r="V313" s="21"/>
      <c r="W313" s="21"/>
    </row>
    <row r="314" spans="2:23" x14ac:dyDescent="0.25">
      <c r="B314" s="21"/>
      <c r="C314" s="264"/>
      <c r="D314" s="264"/>
      <c r="E314" s="21"/>
      <c r="F314" s="21"/>
      <c r="G314" s="21"/>
      <c r="H314" s="21"/>
      <c r="I314" s="21"/>
      <c r="J314" s="21"/>
      <c r="K314" s="21"/>
      <c r="L314" s="21"/>
      <c r="M314" s="21"/>
      <c r="N314" s="21"/>
      <c r="O314" s="21"/>
      <c r="P314" s="21"/>
      <c r="Q314" s="21"/>
      <c r="R314" s="21"/>
      <c r="S314" s="21"/>
      <c r="T314" s="21"/>
      <c r="U314" s="21"/>
      <c r="V314" s="21"/>
      <c r="W314" s="21"/>
    </row>
    <row r="315" spans="2:23" x14ac:dyDescent="0.25">
      <c r="B315" s="21"/>
      <c r="C315" s="264"/>
      <c r="D315" s="264"/>
      <c r="E315" s="21"/>
      <c r="F315" s="21"/>
      <c r="G315" s="21"/>
      <c r="H315" s="21"/>
      <c r="I315" s="21"/>
      <c r="J315" s="21"/>
      <c r="K315" s="21"/>
      <c r="L315" s="21"/>
      <c r="M315" s="21"/>
      <c r="N315" s="21"/>
      <c r="O315" s="21"/>
      <c r="P315" s="21"/>
      <c r="Q315" s="21"/>
      <c r="R315" s="21"/>
      <c r="S315" s="21"/>
      <c r="T315" s="21"/>
      <c r="U315" s="21"/>
      <c r="V315" s="21"/>
      <c r="W315" s="21"/>
    </row>
    <row r="316" spans="2:23" x14ac:dyDescent="0.25">
      <c r="B316" s="21"/>
      <c r="C316" s="264"/>
      <c r="D316" s="264"/>
      <c r="E316" s="21"/>
      <c r="F316" s="21"/>
      <c r="G316" s="21"/>
      <c r="H316" s="21"/>
      <c r="I316" s="21"/>
      <c r="J316" s="21"/>
      <c r="K316" s="21"/>
      <c r="L316" s="21"/>
      <c r="M316" s="21"/>
      <c r="N316" s="21"/>
      <c r="O316" s="21"/>
      <c r="P316" s="21"/>
      <c r="Q316" s="21"/>
      <c r="R316" s="21"/>
      <c r="S316" s="21"/>
      <c r="T316" s="21"/>
      <c r="U316" s="21"/>
      <c r="V316" s="21"/>
      <c r="W316" s="21"/>
    </row>
    <row r="317" spans="2:23" x14ac:dyDescent="0.25">
      <c r="B317" s="21"/>
      <c r="C317" s="264"/>
      <c r="D317" s="264"/>
      <c r="E317" s="21"/>
      <c r="F317" s="21"/>
      <c r="G317" s="21"/>
      <c r="H317" s="21"/>
      <c r="I317" s="21"/>
      <c r="J317" s="21"/>
      <c r="K317" s="21"/>
      <c r="L317" s="21"/>
      <c r="M317" s="21"/>
      <c r="N317" s="21"/>
      <c r="O317" s="21"/>
      <c r="P317" s="21"/>
      <c r="Q317" s="21"/>
      <c r="R317" s="21"/>
      <c r="S317" s="21"/>
      <c r="T317" s="21"/>
      <c r="U317" s="21"/>
      <c r="V317" s="21"/>
      <c r="W317" s="21"/>
    </row>
    <row r="318" spans="2:23" x14ac:dyDescent="0.25">
      <c r="B318" s="21"/>
      <c r="C318" s="264"/>
      <c r="D318" s="264"/>
      <c r="E318" s="21"/>
      <c r="F318" s="21"/>
      <c r="G318" s="21"/>
      <c r="H318" s="21"/>
      <c r="I318" s="21"/>
      <c r="J318" s="21"/>
      <c r="K318" s="21"/>
      <c r="L318" s="21"/>
      <c r="M318" s="21"/>
      <c r="N318" s="21"/>
      <c r="O318" s="21"/>
      <c r="P318" s="21"/>
      <c r="Q318" s="21"/>
      <c r="R318" s="21"/>
      <c r="S318" s="21"/>
      <c r="T318" s="21"/>
      <c r="U318" s="21"/>
      <c r="V318" s="21"/>
      <c r="W318" s="21"/>
    </row>
    <row r="319" spans="2:23" x14ac:dyDescent="0.25">
      <c r="B319" s="21"/>
      <c r="C319" s="264"/>
      <c r="D319" s="264"/>
      <c r="E319" s="21"/>
      <c r="F319" s="21"/>
      <c r="G319" s="21"/>
      <c r="H319" s="21"/>
      <c r="I319" s="21"/>
      <c r="J319" s="21"/>
      <c r="K319" s="21"/>
      <c r="L319" s="21"/>
      <c r="M319" s="21"/>
      <c r="N319" s="21"/>
      <c r="O319" s="21"/>
      <c r="P319" s="21"/>
      <c r="Q319" s="21"/>
      <c r="R319" s="21"/>
      <c r="S319" s="21"/>
      <c r="T319" s="21"/>
      <c r="U319" s="21"/>
      <c r="V319" s="21"/>
      <c r="W319" s="21"/>
    </row>
    <row r="320" spans="2:23" x14ac:dyDescent="0.25">
      <c r="B320" s="21"/>
      <c r="C320" s="264"/>
      <c r="D320" s="264"/>
      <c r="E320" s="21"/>
      <c r="F320" s="21"/>
      <c r="G320" s="21"/>
      <c r="H320" s="21"/>
      <c r="I320" s="21"/>
      <c r="J320" s="21"/>
      <c r="K320" s="21"/>
      <c r="L320" s="21"/>
      <c r="M320" s="21"/>
      <c r="N320" s="21"/>
      <c r="O320" s="21"/>
      <c r="P320" s="21"/>
      <c r="Q320" s="21"/>
      <c r="R320" s="21"/>
      <c r="S320" s="21"/>
      <c r="T320" s="21"/>
      <c r="U320" s="21"/>
      <c r="V320" s="21"/>
      <c r="W320" s="21"/>
    </row>
    <row r="321" spans="2:23" x14ac:dyDescent="0.25">
      <c r="B321" s="21"/>
      <c r="C321" s="264"/>
      <c r="D321" s="264"/>
      <c r="E321" s="21"/>
      <c r="F321" s="21"/>
      <c r="G321" s="21"/>
      <c r="H321" s="21"/>
      <c r="I321" s="21"/>
      <c r="J321" s="21"/>
      <c r="K321" s="21"/>
      <c r="L321" s="21"/>
      <c r="M321" s="21"/>
      <c r="N321" s="21"/>
      <c r="O321" s="21"/>
      <c r="P321" s="21"/>
      <c r="Q321" s="21"/>
      <c r="R321" s="21"/>
      <c r="S321" s="21"/>
      <c r="T321" s="21"/>
      <c r="U321" s="21"/>
      <c r="V321" s="21"/>
      <c r="W321" s="21"/>
    </row>
    <row r="322" spans="2:23" x14ac:dyDescent="0.25">
      <c r="B322" s="21"/>
      <c r="C322" s="264"/>
      <c r="D322" s="264"/>
      <c r="E322" s="21"/>
      <c r="F322" s="21"/>
      <c r="G322" s="21"/>
      <c r="H322" s="21"/>
      <c r="I322" s="21"/>
      <c r="J322" s="21"/>
      <c r="K322" s="21"/>
      <c r="L322" s="21"/>
      <c r="M322" s="21"/>
      <c r="N322" s="21"/>
      <c r="O322" s="21"/>
      <c r="P322" s="21"/>
      <c r="Q322" s="21"/>
      <c r="R322" s="21"/>
      <c r="S322" s="21"/>
      <c r="T322" s="21"/>
      <c r="U322" s="21"/>
      <c r="V322" s="21"/>
      <c r="W322" s="21"/>
    </row>
    <row r="323" spans="2:23" x14ac:dyDescent="0.25">
      <c r="B323" s="21"/>
      <c r="C323" s="264"/>
      <c r="D323" s="264"/>
      <c r="E323" s="21"/>
      <c r="F323" s="21"/>
      <c r="G323" s="21"/>
      <c r="H323" s="21"/>
      <c r="I323" s="21"/>
      <c r="J323" s="21"/>
      <c r="K323" s="21"/>
      <c r="L323" s="21"/>
      <c r="M323" s="21"/>
      <c r="N323" s="21"/>
      <c r="O323" s="21"/>
      <c r="P323" s="21"/>
      <c r="Q323" s="21"/>
      <c r="R323" s="21"/>
      <c r="S323" s="21"/>
      <c r="T323" s="21"/>
      <c r="U323" s="21"/>
      <c r="V323" s="21"/>
      <c r="W323" s="21"/>
    </row>
    <row r="324" spans="2:23" x14ac:dyDescent="0.25">
      <c r="B324" s="21"/>
      <c r="C324" s="264"/>
      <c r="D324" s="264"/>
      <c r="E324" s="21"/>
      <c r="F324" s="21"/>
      <c r="G324" s="21"/>
      <c r="H324" s="21"/>
      <c r="I324" s="21"/>
      <c r="J324" s="21"/>
      <c r="K324" s="21"/>
      <c r="L324" s="21"/>
      <c r="M324" s="21"/>
      <c r="N324" s="21"/>
      <c r="O324" s="21"/>
      <c r="P324" s="21"/>
      <c r="Q324" s="21"/>
      <c r="R324" s="21"/>
      <c r="S324" s="21"/>
      <c r="T324" s="21"/>
      <c r="U324" s="21"/>
      <c r="V324" s="21"/>
      <c r="W324" s="21"/>
    </row>
    <row r="325" spans="2:23" x14ac:dyDescent="0.25">
      <c r="B325" s="21"/>
      <c r="C325" s="264"/>
      <c r="D325" s="264"/>
      <c r="E325" s="21"/>
      <c r="F325" s="21"/>
      <c r="G325" s="21"/>
      <c r="H325" s="21"/>
      <c r="I325" s="21"/>
      <c r="J325" s="21"/>
      <c r="K325" s="21"/>
      <c r="L325" s="21"/>
      <c r="M325" s="21"/>
      <c r="N325" s="21"/>
      <c r="O325" s="21"/>
      <c r="P325" s="21"/>
      <c r="Q325" s="21"/>
      <c r="R325" s="21"/>
      <c r="S325" s="21"/>
      <c r="T325" s="21"/>
      <c r="U325" s="21"/>
      <c r="V325" s="21"/>
      <c r="W325" s="21"/>
    </row>
    <row r="326" spans="2:23" x14ac:dyDescent="0.25">
      <c r="B326" s="21"/>
      <c r="C326" s="264"/>
      <c r="D326" s="264"/>
      <c r="E326" s="21"/>
      <c r="F326" s="21"/>
      <c r="G326" s="21"/>
      <c r="H326" s="21"/>
      <c r="I326" s="21"/>
      <c r="J326" s="21"/>
      <c r="K326" s="21"/>
      <c r="L326" s="21"/>
      <c r="M326" s="21"/>
      <c r="N326" s="21"/>
      <c r="O326" s="21"/>
      <c r="P326" s="21"/>
      <c r="Q326" s="21"/>
      <c r="R326" s="21"/>
      <c r="S326" s="21"/>
      <c r="T326" s="21"/>
      <c r="U326" s="21"/>
      <c r="V326" s="21"/>
      <c r="W326" s="21"/>
    </row>
    <row r="327" spans="2:23" x14ac:dyDescent="0.25">
      <c r="B327" s="21"/>
      <c r="C327" s="264"/>
      <c r="D327" s="264"/>
      <c r="E327" s="21"/>
      <c r="F327" s="21"/>
      <c r="G327" s="21"/>
      <c r="H327" s="21"/>
      <c r="I327" s="21"/>
      <c r="J327" s="21"/>
      <c r="K327" s="21"/>
      <c r="L327" s="21"/>
      <c r="M327" s="21"/>
      <c r="N327" s="21"/>
      <c r="O327" s="21"/>
      <c r="P327" s="21"/>
      <c r="Q327" s="21"/>
      <c r="R327" s="21"/>
      <c r="S327" s="21"/>
      <c r="T327" s="21"/>
      <c r="U327" s="21"/>
      <c r="V327" s="21"/>
      <c r="W327" s="21"/>
    </row>
    <row r="328" spans="2:23" x14ac:dyDescent="0.25">
      <c r="B328" s="21"/>
      <c r="C328" s="264"/>
      <c r="D328" s="264"/>
      <c r="E328" s="21"/>
      <c r="F328" s="21"/>
      <c r="G328" s="21"/>
      <c r="H328" s="21"/>
      <c r="I328" s="21"/>
      <c r="J328" s="21"/>
      <c r="K328" s="21"/>
      <c r="L328" s="21"/>
      <c r="M328" s="21"/>
      <c r="N328" s="21"/>
      <c r="O328" s="21"/>
      <c r="P328" s="21"/>
      <c r="Q328" s="21"/>
      <c r="R328" s="21"/>
      <c r="S328" s="21"/>
      <c r="T328" s="21"/>
      <c r="U328" s="21"/>
      <c r="V328" s="21"/>
      <c r="W328" s="21"/>
    </row>
    <row r="329" spans="2:23" x14ac:dyDescent="0.25">
      <c r="B329" s="21"/>
      <c r="C329" s="264"/>
      <c r="D329" s="264"/>
      <c r="E329" s="21"/>
      <c r="F329" s="21"/>
      <c r="G329" s="21"/>
      <c r="H329" s="21"/>
      <c r="I329" s="21"/>
      <c r="J329" s="21"/>
      <c r="K329" s="21"/>
      <c r="L329" s="21"/>
      <c r="M329" s="21"/>
      <c r="N329" s="21"/>
      <c r="O329" s="21"/>
      <c r="P329" s="21"/>
      <c r="Q329" s="21"/>
      <c r="R329" s="21"/>
      <c r="S329" s="21"/>
      <c r="T329" s="21"/>
      <c r="U329" s="21"/>
      <c r="V329" s="21"/>
      <c r="W329" s="21"/>
    </row>
    <row r="330" spans="2:23" x14ac:dyDescent="0.25">
      <c r="B330" s="21"/>
      <c r="C330" s="264"/>
      <c r="D330" s="264"/>
      <c r="E330" s="21"/>
      <c r="F330" s="21"/>
      <c r="G330" s="21"/>
      <c r="H330" s="21"/>
      <c r="I330" s="21"/>
      <c r="J330" s="21"/>
      <c r="K330" s="21"/>
      <c r="L330" s="21"/>
      <c r="M330" s="21"/>
      <c r="N330" s="21"/>
      <c r="O330" s="21"/>
      <c r="P330" s="21"/>
      <c r="Q330" s="21"/>
      <c r="R330" s="21"/>
      <c r="S330" s="21"/>
      <c r="T330" s="21"/>
      <c r="U330" s="21"/>
      <c r="V330" s="21"/>
      <c r="W330" s="21"/>
    </row>
    <row r="331" spans="2:23" x14ac:dyDescent="0.25">
      <c r="B331" s="21"/>
      <c r="C331" s="264"/>
      <c r="D331" s="264"/>
      <c r="E331" s="21"/>
      <c r="F331" s="21"/>
      <c r="G331" s="21"/>
      <c r="H331" s="21"/>
      <c r="I331" s="21"/>
      <c r="J331" s="21"/>
      <c r="K331" s="21"/>
      <c r="L331" s="21"/>
      <c r="M331" s="21"/>
      <c r="N331" s="21"/>
      <c r="O331" s="21"/>
      <c r="P331" s="21"/>
      <c r="Q331" s="21"/>
      <c r="R331" s="21"/>
      <c r="S331" s="21"/>
      <c r="T331" s="21"/>
      <c r="U331" s="21"/>
      <c r="V331" s="21"/>
      <c r="W331" s="21"/>
    </row>
    <row r="332" spans="2:23" x14ac:dyDescent="0.25">
      <c r="B332" s="21"/>
      <c r="C332" s="264"/>
      <c r="D332" s="264"/>
      <c r="E332" s="21"/>
      <c r="F332" s="21"/>
      <c r="G332" s="21"/>
      <c r="H332" s="21"/>
      <c r="I332" s="21"/>
      <c r="J332" s="21"/>
      <c r="K332" s="21"/>
      <c r="L332" s="21"/>
      <c r="M332" s="21"/>
      <c r="N332" s="21"/>
      <c r="O332" s="21"/>
      <c r="P332" s="21"/>
      <c r="Q332" s="21"/>
      <c r="R332" s="21"/>
      <c r="S332" s="21"/>
      <c r="T332" s="21"/>
      <c r="U332" s="21"/>
      <c r="V332" s="21"/>
      <c r="W332" s="21"/>
    </row>
    <row r="333" spans="2:23" x14ac:dyDescent="0.25">
      <c r="B333" s="21"/>
      <c r="C333" s="264"/>
      <c r="D333" s="264"/>
      <c r="E333" s="21"/>
      <c r="F333" s="21"/>
      <c r="G333" s="21"/>
      <c r="H333" s="21"/>
      <c r="I333" s="21"/>
      <c r="J333" s="21"/>
      <c r="K333" s="21"/>
      <c r="L333" s="21"/>
      <c r="M333" s="21"/>
      <c r="N333" s="21"/>
      <c r="O333" s="21"/>
      <c r="P333" s="21"/>
      <c r="Q333" s="21"/>
      <c r="R333" s="21"/>
      <c r="S333" s="21"/>
      <c r="T333" s="21"/>
      <c r="U333" s="21"/>
      <c r="V333" s="21"/>
      <c r="W333" s="21"/>
    </row>
    <row r="334" spans="2:23" x14ac:dyDescent="0.25">
      <c r="B334" s="21"/>
      <c r="C334" s="264"/>
      <c r="D334" s="264"/>
      <c r="E334" s="21"/>
      <c r="F334" s="21"/>
      <c r="G334" s="21"/>
      <c r="H334" s="21"/>
      <c r="I334" s="21"/>
      <c r="J334" s="21"/>
      <c r="K334" s="21"/>
      <c r="L334" s="21"/>
      <c r="M334" s="21"/>
      <c r="N334" s="21"/>
      <c r="O334" s="21"/>
      <c r="P334" s="21"/>
      <c r="Q334" s="21"/>
      <c r="R334" s="21"/>
      <c r="S334" s="21"/>
      <c r="T334" s="21"/>
      <c r="U334" s="21"/>
      <c r="V334" s="21"/>
      <c r="W334" s="21"/>
    </row>
    <row r="335" spans="2:23" x14ac:dyDescent="0.25">
      <c r="B335" s="21"/>
      <c r="C335" s="264"/>
      <c r="D335" s="264"/>
      <c r="E335" s="21"/>
      <c r="F335" s="21"/>
      <c r="G335" s="21"/>
      <c r="H335" s="21"/>
      <c r="I335" s="21"/>
      <c r="J335" s="21"/>
      <c r="K335" s="21"/>
      <c r="L335" s="21"/>
      <c r="M335" s="21"/>
      <c r="N335" s="21"/>
      <c r="O335" s="21"/>
      <c r="P335" s="21"/>
      <c r="Q335" s="21"/>
      <c r="R335" s="21"/>
      <c r="S335" s="21"/>
      <c r="T335" s="21"/>
      <c r="U335" s="21"/>
      <c r="V335" s="21"/>
      <c r="W335" s="21"/>
    </row>
    <row r="336" spans="2:23" x14ac:dyDescent="0.25">
      <c r="B336" s="21"/>
      <c r="C336" s="264"/>
      <c r="D336" s="264"/>
      <c r="E336" s="21"/>
      <c r="F336" s="21"/>
      <c r="G336" s="21"/>
      <c r="H336" s="21"/>
      <c r="I336" s="21"/>
      <c r="J336" s="21"/>
      <c r="K336" s="21"/>
      <c r="L336" s="21"/>
      <c r="M336" s="21"/>
      <c r="N336" s="21"/>
      <c r="O336" s="21"/>
      <c r="P336" s="21"/>
      <c r="Q336" s="21"/>
      <c r="R336" s="21"/>
      <c r="S336" s="21"/>
      <c r="T336" s="21"/>
      <c r="U336" s="21"/>
      <c r="V336" s="21"/>
      <c r="W336" s="21"/>
    </row>
    <row r="337" spans="2:23" x14ac:dyDescent="0.25">
      <c r="B337" s="21"/>
      <c r="C337" s="264"/>
      <c r="D337" s="264"/>
      <c r="E337" s="21"/>
      <c r="F337" s="21"/>
      <c r="G337" s="21"/>
      <c r="H337" s="21"/>
      <c r="I337" s="21"/>
      <c r="J337" s="21"/>
      <c r="K337" s="21"/>
      <c r="L337" s="21"/>
      <c r="M337" s="21"/>
      <c r="N337" s="21"/>
      <c r="O337" s="21"/>
      <c r="P337" s="21"/>
      <c r="Q337" s="21"/>
      <c r="R337" s="21"/>
      <c r="S337" s="21"/>
      <c r="T337" s="21"/>
      <c r="U337" s="21"/>
      <c r="V337" s="21"/>
      <c r="W337" s="21"/>
    </row>
    <row r="338" spans="2:23" x14ac:dyDescent="0.25">
      <c r="B338" s="21"/>
      <c r="C338" s="264"/>
      <c r="D338" s="264"/>
      <c r="E338" s="21"/>
      <c r="F338" s="21"/>
      <c r="G338" s="21"/>
      <c r="H338" s="21"/>
      <c r="I338" s="21"/>
      <c r="J338" s="21"/>
      <c r="K338" s="21"/>
      <c r="L338" s="21"/>
      <c r="M338" s="21"/>
      <c r="N338" s="21"/>
      <c r="O338" s="21"/>
      <c r="P338" s="21"/>
      <c r="Q338" s="21"/>
      <c r="R338" s="21"/>
      <c r="S338" s="21"/>
      <c r="T338" s="21"/>
      <c r="U338" s="21"/>
      <c r="V338" s="21"/>
      <c r="W338" s="21"/>
    </row>
    <row r="339" spans="2:23" x14ac:dyDescent="0.25">
      <c r="B339" s="21"/>
      <c r="C339" s="264"/>
      <c r="D339" s="264"/>
      <c r="E339" s="21"/>
      <c r="F339" s="21"/>
      <c r="G339" s="21"/>
      <c r="H339" s="21"/>
      <c r="I339" s="21"/>
      <c r="J339" s="21"/>
      <c r="K339" s="21"/>
      <c r="L339" s="21"/>
      <c r="M339" s="21"/>
      <c r="N339" s="21"/>
      <c r="O339" s="21"/>
      <c r="P339" s="21"/>
      <c r="Q339" s="21"/>
      <c r="R339" s="21"/>
      <c r="S339" s="21"/>
      <c r="T339" s="21"/>
      <c r="U339" s="21"/>
      <c r="V339" s="21"/>
      <c r="W339" s="21"/>
    </row>
    <row r="340" spans="2:23" x14ac:dyDescent="0.25">
      <c r="B340" s="21"/>
      <c r="C340" s="264"/>
      <c r="D340" s="264"/>
      <c r="E340" s="21"/>
      <c r="F340" s="21"/>
      <c r="G340" s="21"/>
      <c r="H340" s="21"/>
      <c r="I340" s="21"/>
      <c r="J340" s="21"/>
      <c r="K340" s="21"/>
      <c r="L340" s="21"/>
      <c r="M340" s="21"/>
      <c r="N340" s="21"/>
      <c r="O340" s="21"/>
      <c r="P340" s="21"/>
      <c r="Q340" s="21"/>
      <c r="R340" s="21"/>
      <c r="S340" s="21"/>
      <c r="T340" s="21"/>
      <c r="U340" s="21"/>
      <c r="V340" s="21"/>
      <c r="W340" s="21"/>
    </row>
    <row r="341" spans="2:23" x14ac:dyDescent="0.25">
      <c r="B341" s="21"/>
      <c r="C341" s="264"/>
      <c r="D341" s="264"/>
      <c r="E341" s="21"/>
      <c r="F341" s="21"/>
      <c r="G341" s="21"/>
      <c r="H341" s="21"/>
      <c r="I341" s="21"/>
      <c r="J341" s="21"/>
      <c r="K341" s="21"/>
      <c r="L341" s="21"/>
      <c r="M341" s="21"/>
      <c r="N341" s="21"/>
      <c r="O341" s="21"/>
      <c r="P341" s="21"/>
      <c r="Q341" s="21"/>
      <c r="R341" s="21"/>
      <c r="S341" s="21"/>
      <c r="T341" s="21"/>
      <c r="U341" s="21"/>
      <c r="V341" s="21"/>
      <c r="W341" s="21"/>
    </row>
    <row r="342" spans="2:23" x14ac:dyDescent="0.25">
      <c r="B342" s="21"/>
      <c r="C342" s="264"/>
      <c r="D342" s="264"/>
      <c r="E342" s="21"/>
      <c r="F342" s="21"/>
      <c r="G342" s="21"/>
      <c r="H342" s="21"/>
      <c r="I342" s="21"/>
      <c r="J342" s="21"/>
      <c r="K342" s="21"/>
      <c r="L342" s="21"/>
      <c r="M342" s="21"/>
      <c r="N342" s="21"/>
      <c r="O342" s="21"/>
      <c r="P342" s="21"/>
      <c r="Q342" s="21"/>
      <c r="R342" s="21"/>
      <c r="S342" s="21"/>
      <c r="T342" s="21"/>
      <c r="U342" s="21"/>
      <c r="V342" s="21"/>
      <c r="W342" s="21"/>
    </row>
    <row r="343" spans="2:23" x14ac:dyDescent="0.25">
      <c r="B343" s="21"/>
      <c r="C343" s="264"/>
      <c r="D343" s="264"/>
      <c r="E343" s="21"/>
      <c r="F343" s="21"/>
      <c r="G343" s="21"/>
      <c r="H343" s="21"/>
      <c r="I343" s="21"/>
      <c r="J343" s="21"/>
      <c r="K343" s="21"/>
      <c r="L343" s="21"/>
      <c r="M343" s="21"/>
      <c r="N343" s="21"/>
      <c r="O343" s="21"/>
      <c r="P343" s="21"/>
      <c r="Q343" s="21"/>
      <c r="R343" s="21"/>
      <c r="S343" s="21"/>
      <c r="T343" s="21"/>
      <c r="U343" s="21"/>
      <c r="V343" s="21"/>
      <c r="W343" s="21"/>
    </row>
    <row r="344" spans="2:23" x14ac:dyDescent="0.25">
      <c r="B344" s="21"/>
      <c r="C344" s="264"/>
      <c r="D344" s="264"/>
      <c r="E344" s="21"/>
      <c r="F344" s="21"/>
      <c r="G344" s="21"/>
      <c r="H344" s="21"/>
      <c r="I344" s="21"/>
      <c r="J344" s="21"/>
      <c r="K344" s="21"/>
      <c r="L344" s="21"/>
      <c r="M344" s="21"/>
      <c r="N344" s="21"/>
      <c r="O344" s="21"/>
      <c r="P344" s="21"/>
      <c r="Q344" s="21"/>
      <c r="R344" s="21"/>
      <c r="S344" s="21"/>
      <c r="T344" s="21"/>
      <c r="U344" s="21"/>
      <c r="V344" s="21"/>
      <c r="W344" s="21"/>
    </row>
    <row r="345" spans="2:23" x14ac:dyDescent="0.25">
      <c r="B345" s="21"/>
      <c r="C345" s="264"/>
      <c r="D345" s="264"/>
      <c r="E345" s="21"/>
      <c r="F345" s="21"/>
      <c r="G345" s="21"/>
      <c r="H345" s="21"/>
      <c r="I345" s="21"/>
      <c r="J345" s="21"/>
      <c r="K345" s="21"/>
      <c r="L345" s="21"/>
      <c r="M345" s="21"/>
      <c r="N345" s="21"/>
      <c r="O345" s="21"/>
      <c r="P345" s="21"/>
      <c r="Q345" s="21"/>
      <c r="R345" s="21"/>
      <c r="S345" s="21"/>
      <c r="T345" s="21"/>
      <c r="U345" s="21"/>
      <c r="V345" s="21"/>
      <c r="W345" s="21"/>
    </row>
    <row r="346" spans="2:23" x14ac:dyDescent="0.25">
      <c r="B346" s="21"/>
      <c r="C346" s="264"/>
      <c r="D346" s="264"/>
      <c r="E346" s="21"/>
      <c r="F346" s="21"/>
      <c r="G346" s="21"/>
      <c r="H346" s="21"/>
      <c r="I346" s="21"/>
      <c r="J346" s="21"/>
      <c r="K346" s="21"/>
      <c r="L346" s="21"/>
      <c r="M346" s="21"/>
      <c r="N346" s="21"/>
      <c r="O346" s="21"/>
      <c r="P346" s="21"/>
      <c r="Q346" s="21"/>
      <c r="R346" s="21"/>
      <c r="S346" s="21"/>
      <c r="T346" s="21"/>
      <c r="U346" s="21"/>
      <c r="V346" s="21"/>
      <c r="W346" s="21"/>
    </row>
    <row r="347" spans="2:23" x14ac:dyDescent="0.25">
      <c r="B347" s="21"/>
      <c r="C347" s="264"/>
      <c r="D347" s="264"/>
      <c r="E347" s="21"/>
      <c r="F347" s="21"/>
      <c r="G347" s="21"/>
      <c r="H347" s="21"/>
      <c r="I347" s="21"/>
      <c r="J347" s="21"/>
      <c r="K347" s="21"/>
      <c r="L347" s="21"/>
      <c r="M347" s="21"/>
      <c r="N347" s="21"/>
      <c r="O347" s="21"/>
      <c r="P347" s="21"/>
      <c r="Q347" s="21"/>
      <c r="R347" s="21"/>
      <c r="S347" s="21"/>
      <c r="T347" s="21"/>
      <c r="U347" s="21"/>
      <c r="V347" s="21"/>
      <c r="W347" s="21"/>
    </row>
    <row r="348" spans="2:23" x14ac:dyDescent="0.25">
      <c r="B348" s="21"/>
      <c r="C348" s="264"/>
      <c r="D348" s="264"/>
      <c r="E348" s="21"/>
      <c r="F348" s="21"/>
      <c r="G348" s="21"/>
      <c r="H348" s="21"/>
      <c r="I348" s="21"/>
      <c r="J348" s="21"/>
      <c r="K348" s="21"/>
      <c r="L348" s="21"/>
      <c r="M348" s="21"/>
      <c r="N348" s="21"/>
      <c r="O348" s="21"/>
      <c r="P348" s="21"/>
      <c r="Q348" s="21"/>
      <c r="R348" s="21"/>
      <c r="S348" s="21"/>
      <c r="T348" s="21"/>
      <c r="U348" s="21"/>
      <c r="V348" s="21"/>
      <c r="W348" s="21"/>
    </row>
    <row r="349" spans="2:23" x14ac:dyDescent="0.25">
      <c r="B349" s="21"/>
      <c r="C349" s="264"/>
      <c r="D349" s="264"/>
      <c r="E349" s="21"/>
      <c r="F349" s="21"/>
      <c r="G349" s="21"/>
      <c r="H349" s="21"/>
      <c r="I349" s="21"/>
      <c r="J349" s="21"/>
      <c r="K349" s="21"/>
      <c r="L349" s="21"/>
      <c r="M349" s="21"/>
      <c r="N349" s="21"/>
      <c r="O349" s="21"/>
      <c r="P349" s="21"/>
      <c r="Q349" s="21"/>
      <c r="R349" s="21"/>
      <c r="S349" s="21"/>
      <c r="T349" s="21"/>
      <c r="U349" s="21"/>
      <c r="V349" s="21"/>
      <c r="W349" s="21"/>
    </row>
    <row r="350" spans="2:23" x14ac:dyDescent="0.25">
      <c r="N350" s="21"/>
      <c r="O350" s="21"/>
      <c r="P350" s="21"/>
      <c r="Q350" s="21"/>
      <c r="R350" s="21"/>
      <c r="S350" s="21"/>
      <c r="T350" s="21"/>
      <c r="U350" s="21"/>
      <c r="V350" s="21"/>
      <c r="W350" s="21"/>
    </row>
    <row r="351" spans="2:23" x14ac:dyDescent="0.25">
      <c r="N351" s="21"/>
      <c r="O351" s="21"/>
      <c r="P351" s="21"/>
      <c r="Q351" s="21"/>
      <c r="R351" s="21"/>
      <c r="S351" s="21"/>
      <c r="T351" s="21"/>
      <c r="U351" s="21"/>
      <c r="V351" s="21"/>
      <c r="W351" s="21"/>
    </row>
    <row r="352" spans="2:23" x14ac:dyDescent="0.25">
      <c r="N352" s="21"/>
      <c r="O352" s="21"/>
      <c r="P352" s="21"/>
      <c r="Q352" s="21"/>
      <c r="R352" s="21"/>
      <c r="S352" s="21"/>
      <c r="T352" s="21"/>
      <c r="U352" s="21"/>
      <c r="V352" s="21"/>
      <c r="W352" s="21"/>
    </row>
    <row r="353" spans="14:23" x14ac:dyDescent="0.25">
      <c r="N353" s="21"/>
      <c r="O353" s="21"/>
      <c r="P353" s="21"/>
      <c r="Q353" s="21"/>
      <c r="R353" s="21"/>
      <c r="S353" s="21"/>
      <c r="T353" s="21"/>
      <c r="U353" s="21"/>
      <c r="V353" s="21"/>
      <c r="W353" s="21"/>
    </row>
    <row r="354" spans="14:23" x14ac:dyDescent="0.25">
      <c r="N354" s="21"/>
      <c r="O354" s="21"/>
      <c r="P354" s="21"/>
      <c r="Q354" s="21"/>
      <c r="R354" s="21"/>
      <c r="S354" s="21"/>
      <c r="T354" s="21"/>
      <c r="U354" s="21"/>
      <c r="V354" s="21"/>
      <c r="W354" s="21"/>
    </row>
    <row r="355" spans="14:23" x14ac:dyDescent="0.25">
      <c r="N355" s="21"/>
      <c r="O355" s="21"/>
      <c r="P355" s="21"/>
      <c r="Q355" s="21"/>
      <c r="R355" s="21"/>
      <c r="S355" s="21"/>
      <c r="T355" s="21"/>
      <c r="U355" s="21"/>
      <c r="V355" s="21"/>
      <c r="W355" s="21"/>
    </row>
    <row r="356" spans="14:23" x14ac:dyDescent="0.25">
      <c r="N356" s="21"/>
      <c r="O356" s="21"/>
      <c r="P356" s="21"/>
      <c r="Q356" s="21"/>
      <c r="R356" s="21"/>
      <c r="S356" s="21"/>
      <c r="T356" s="21"/>
      <c r="U356" s="21"/>
      <c r="V356" s="21"/>
      <c r="W356" s="21"/>
    </row>
    <row r="357" spans="14:23" x14ac:dyDescent="0.25">
      <c r="N357" s="21"/>
      <c r="O357" s="21"/>
      <c r="P357" s="21"/>
      <c r="Q357" s="21"/>
      <c r="R357" s="21"/>
      <c r="S357" s="21"/>
      <c r="T357" s="21"/>
      <c r="U357" s="21"/>
      <c r="V357" s="21"/>
      <c r="W357" s="21"/>
    </row>
    <row r="358" spans="14:23" x14ac:dyDescent="0.25">
      <c r="N358" s="21"/>
      <c r="O358" s="21"/>
      <c r="P358" s="21"/>
      <c r="Q358" s="21"/>
      <c r="R358" s="21"/>
      <c r="S358" s="21"/>
      <c r="T358" s="21"/>
      <c r="U358" s="21"/>
      <c r="V358" s="21"/>
      <c r="W358" s="21"/>
    </row>
    <row r="359" spans="14:23" x14ac:dyDescent="0.25">
      <c r="N359" s="21"/>
      <c r="O359" s="21"/>
      <c r="P359" s="21"/>
      <c r="Q359" s="21"/>
      <c r="R359" s="21"/>
      <c r="S359" s="21"/>
      <c r="T359" s="21"/>
      <c r="U359" s="21"/>
      <c r="V359" s="21"/>
      <c r="W359" s="21"/>
    </row>
    <row r="360" spans="14:23" x14ac:dyDescent="0.25">
      <c r="N360" s="21"/>
      <c r="O360" s="21"/>
      <c r="P360" s="21"/>
      <c r="Q360" s="21"/>
      <c r="R360" s="21"/>
      <c r="S360" s="21"/>
      <c r="T360" s="21"/>
      <c r="U360" s="21"/>
      <c r="V360" s="21"/>
      <c r="W360" s="21"/>
    </row>
    <row r="361" spans="14:23" x14ac:dyDescent="0.25">
      <c r="N361" s="21"/>
      <c r="O361" s="21"/>
      <c r="P361" s="21"/>
      <c r="Q361" s="21"/>
      <c r="R361" s="21"/>
      <c r="S361" s="21"/>
      <c r="T361" s="21"/>
      <c r="U361" s="21"/>
      <c r="V361" s="21"/>
      <c r="W361" s="21"/>
    </row>
    <row r="362" spans="14:23" x14ac:dyDescent="0.25">
      <c r="N362" s="21"/>
      <c r="O362" s="21"/>
      <c r="P362" s="21"/>
      <c r="Q362" s="21"/>
      <c r="R362" s="21"/>
      <c r="S362" s="21"/>
      <c r="T362" s="21"/>
      <c r="U362" s="21"/>
      <c r="V362" s="21"/>
      <c r="W362" s="21"/>
    </row>
    <row r="363" spans="14:23" x14ac:dyDescent="0.25">
      <c r="N363" s="21"/>
      <c r="O363" s="21"/>
      <c r="P363" s="21"/>
      <c r="Q363" s="21"/>
      <c r="R363" s="21"/>
      <c r="S363" s="21"/>
      <c r="T363" s="21"/>
      <c r="U363" s="21"/>
      <c r="V363" s="21"/>
      <c r="W363" s="21"/>
    </row>
    <row r="364" spans="14:23" x14ac:dyDescent="0.25">
      <c r="N364" s="21"/>
      <c r="O364" s="21"/>
      <c r="P364" s="21"/>
      <c r="Q364" s="21"/>
      <c r="R364" s="21"/>
      <c r="S364" s="21"/>
      <c r="T364" s="21"/>
      <c r="U364" s="21"/>
      <c r="V364" s="21"/>
      <c r="W364" s="21"/>
    </row>
    <row r="365" spans="14:23" x14ac:dyDescent="0.25">
      <c r="N365" s="21"/>
      <c r="O365" s="21"/>
      <c r="P365" s="21"/>
      <c r="Q365" s="21"/>
      <c r="R365" s="21"/>
      <c r="S365" s="21"/>
      <c r="T365" s="21"/>
      <c r="U365" s="21"/>
      <c r="V365" s="21"/>
      <c r="W365" s="21"/>
    </row>
    <row r="366" spans="14:23" x14ac:dyDescent="0.25">
      <c r="N366" s="21"/>
      <c r="O366" s="21"/>
      <c r="P366" s="21"/>
      <c r="Q366" s="21"/>
      <c r="R366" s="21"/>
      <c r="S366" s="21"/>
      <c r="T366" s="21"/>
      <c r="U366" s="21"/>
      <c r="V366" s="21"/>
      <c r="W366" s="21"/>
    </row>
    <row r="367" spans="14:23" x14ac:dyDescent="0.25">
      <c r="N367" s="21"/>
      <c r="O367" s="21"/>
      <c r="P367" s="21"/>
      <c r="Q367" s="21"/>
      <c r="R367" s="21"/>
      <c r="S367" s="21"/>
      <c r="T367" s="21"/>
      <c r="U367" s="21"/>
      <c r="V367" s="21"/>
      <c r="W367" s="21"/>
    </row>
    <row r="368" spans="14:23" x14ac:dyDescent="0.25">
      <c r="N368" s="21"/>
      <c r="O368" s="21"/>
      <c r="P368" s="21"/>
      <c r="Q368" s="21"/>
      <c r="R368" s="21"/>
      <c r="S368" s="21"/>
      <c r="T368" s="21"/>
      <c r="U368" s="21"/>
      <c r="V368" s="21"/>
      <c r="W368" s="21"/>
    </row>
    <row r="369" spans="14:23" x14ac:dyDescent="0.25">
      <c r="N369" s="21"/>
      <c r="O369" s="21"/>
      <c r="P369" s="21"/>
      <c r="Q369" s="21"/>
      <c r="R369" s="21"/>
      <c r="S369" s="21"/>
      <c r="T369" s="21"/>
      <c r="U369" s="21"/>
      <c r="V369" s="21"/>
      <c r="W369" s="21"/>
    </row>
    <row r="370" spans="14:23" x14ac:dyDescent="0.25">
      <c r="N370" s="21"/>
      <c r="O370" s="21"/>
      <c r="P370" s="21"/>
      <c r="Q370" s="21"/>
      <c r="R370" s="21"/>
      <c r="S370" s="21"/>
      <c r="T370" s="21"/>
      <c r="U370" s="21"/>
      <c r="V370" s="21"/>
      <c r="W370" s="21"/>
    </row>
    <row r="371" spans="14:23" x14ac:dyDescent="0.25">
      <c r="N371" s="21"/>
      <c r="O371" s="21"/>
      <c r="P371" s="21"/>
      <c r="Q371" s="21"/>
      <c r="R371" s="21"/>
      <c r="S371" s="21"/>
      <c r="T371" s="21"/>
      <c r="U371" s="21"/>
      <c r="V371" s="21"/>
      <c r="W371" s="21"/>
    </row>
    <row r="372" spans="14:23" x14ac:dyDescent="0.25">
      <c r="N372" s="21"/>
      <c r="O372" s="21"/>
      <c r="P372" s="21"/>
      <c r="Q372" s="21"/>
      <c r="R372" s="21"/>
      <c r="S372" s="21"/>
      <c r="T372" s="21"/>
      <c r="U372" s="21"/>
      <c r="V372" s="21"/>
      <c r="W372" s="21"/>
    </row>
    <row r="373" spans="14:23" x14ac:dyDescent="0.25">
      <c r="N373" s="21"/>
      <c r="O373" s="21"/>
      <c r="P373" s="21"/>
      <c r="Q373" s="21"/>
      <c r="R373" s="21"/>
      <c r="S373" s="21"/>
      <c r="T373" s="21"/>
      <c r="U373" s="21"/>
      <c r="V373" s="21"/>
      <c r="W373" s="21"/>
    </row>
    <row r="374" spans="14:23" x14ac:dyDescent="0.25">
      <c r="N374" s="21"/>
      <c r="O374" s="21"/>
      <c r="P374" s="21"/>
      <c r="Q374" s="21"/>
      <c r="R374" s="21"/>
      <c r="S374" s="21"/>
      <c r="T374" s="21"/>
      <c r="U374" s="21"/>
      <c r="V374" s="21"/>
      <c r="W374" s="21"/>
    </row>
    <row r="375" spans="14:23" x14ac:dyDescent="0.25">
      <c r="N375" s="21"/>
      <c r="O375" s="21"/>
      <c r="P375" s="21"/>
      <c r="Q375" s="21"/>
      <c r="R375" s="21"/>
      <c r="S375" s="21"/>
      <c r="T375" s="21"/>
      <c r="U375" s="21"/>
      <c r="V375" s="21"/>
      <c r="W375" s="21"/>
    </row>
    <row r="376" spans="14:23" x14ac:dyDescent="0.25">
      <c r="N376" s="21"/>
      <c r="O376" s="21"/>
      <c r="P376" s="21"/>
      <c r="Q376" s="21"/>
      <c r="R376" s="21"/>
      <c r="S376" s="21"/>
      <c r="T376" s="21"/>
      <c r="U376" s="21"/>
      <c r="V376" s="21"/>
      <c r="W376" s="21"/>
    </row>
    <row r="377" spans="14:23" x14ac:dyDescent="0.25">
      <c r="N377" s="21"/>
      <c r="O377" s="21"/>
      <c r="P377" s="21"/>
      <c r="Q377" s="21"/>
      <c r="R377" s="21"/>
      <c r="S377" s="21"/>
      <c r="T377" s="21"/>
      <c r="U377" s="21"/>
      <c r="V377" s="21"/>
      <c r="W377" s="21"/>
    </row>
    <row r="378" spans="14:23" x14ac:dyDescent="0.25">
      <c r="N378" s="21"/>
      <c r="O378" s="21"/>
      <c r="P378" s="21"/>
      <c r="Q378" s="21"/>
      <c r="R378" s="21"/>
      <c r="S378" s="21"/>
      <c r="T378" s="21"/>
      <c r="U378" s="21"/>
      <c r="V378" s="21"/>
      <c r="W378" s="21"/>
    </row>
    <row r="379" spans="14:23" x14ac:dyDescent="0.25">
      <c r="N379" s="21"/>
      <c r="O379" s="21"/>
      <c r="P379" s="21"/>
      <c r="Q379" s="21"/>
      <c r="R379" s="21"/>
      <c r="S379" s="21"/>
      <c r="T379" s="21"/>
      <c r="U379" s="21"/>
      <c r="V379" s="21"/>
      <c r="W379" s="21"/>
    </row>
    <row r="380" spans="14:23" x14ac:dyDescent="0.25">
      <c r="N380" s="21"/>
      <c r="O380" s="21"/>
      <c r="P380" s="21"/>
      <c r="Q380" s="21"/>
      <c r="R380" s="21"/>
      <c r="S380" s="21"/>
      <c r="T380" s="21"/>
      <c r="U380" s="21"/>
      <c r="V380" s="21"/>
      <c r="W380" s="21"/>
    </row>
    <row r="381" spans="14:23" x14ac:dyDescent="0.25">
      <c r="N381" s="21"/>
      <c r="O381" s="21"/>
      <c r="P381" s="21"/>
      <c r="Q381" s="21"/>
      <c r="R381" s="21"/>
      <c r="S381" s="21"/>
      <c r="T381" s="21"/>
      <c r="U381" s="21"/>
      <c r="V381" s="21"/>
      <c r="W381" s="21"/>
    </row>
    <row r="382" spans="14:23" x14ac:dyDescent="0.25">
      <c r="N382" s="21"/>
      <c r="O382" s="21"/>
      <c r="P382" s="21"/>
      <c r="Q382" s="21"/>
      <c r="R382" s="21"/>
      <c r="S382" s="21"/>
      <c r="T382" s="21"/>
      <c r="U382" s="21"/>
      <c r="V382" s="21"/>
      <c r="W382" s="21"/>
    </row>
    <row r="383" spans="14:23" x14ac:dyDescent="0.25">
      <c r="N383" s="21"/>
      <c r="O383" s="21"/>
      <c r="P383" s="21"/>
      <c r="Q383" s="21"/>
      <c r="R383" s="21"/>
      <c r="S383" s="21"/>
      <c r="T383" s="21"/>
      <c r="U383" s="21"/>
      <c r="V383" s="21"/>
      <c r="W383" s="21"/>
    </row>
    <row r="384" spans="14:23" x14ac:dyDescent="0.25">
      <c r="N384" s="21"/>
      <c r="O384" s="21"/>
      <c r="P384" s="21"/>
      <c r="Q384" s="21"/>
      <c r="R384" s="21"/>
      <c r="S384" s="21"/>
      <c r="T384" s="21"/>
      <c r="U384" s="21"/>
      <c r="V384" s="21"/>
      <c r="W384" s="21"/>
    </row>
    <row r="385" spans="14:23" x14ac:dyDescent="0.25">
      <c r="N385" s="21"/>
      <c r="O385" s="21"/>
      <c r="P385" s="21"/>
      <c r="Q385" s="21"/>
      <c r="R385" s="21"/>
      <c r="S385" s="21"/>
      <c r="T385" s="21"/>
      <c r="U385" s="21"/>
      <c r="V385" s="21"/>
      <c r="W385" s="21"/>
    </row>
    <row r="386" spans="14:23" x14ac:dyDescent="0.25">
      <c r="N386" s="21"/>
      <c r="O386" s="21"/>
      <c r="P386" s="21"/>
      <c r="Q386" s="21"/>
      <c r="R386" s="21"/>
      <c r="S386" s="21"/>
      <c r="T386" s="21"/>
      <c r="U386" s="21"/>
      <c r="V386" s="21"/>
      <c r="W386" s="21"/>
    </row>
    <row r="387" spans="14:23" x14ac:dyDescent="0.25">
      <c r="N387" s="21"/>
      <c r="O387" s="21"/>
      <c r="P387" s="21"/>
      <c r="Q387" s="21"/>
      <c r="R387" s="21"/>
      <c r="S387" s="21"/>
      <c r="T387" s="21"/>
      <c r="U387" s="21"/>
      <c r="V387" s="21"/>
      <c r="W387" s="21"/>
    </row>
    <row r="388" spans="14:23" x14ac:dyDescent="0.25">
      <c r="N388" s="21"/>
      <c r="O388" s="21"/>
      <c r="P388" s="21"/>
      <c r="Q388" s="21"/>
      <c r="R388" s="21"/>
      <c r="S388" s="21"/>
      <c r="T388" s="21"/>
      <c r="U388" s="21"/>
      <c r="V388" s="21"/>
      <c r="W388" s="21"/>
    </row>
    <row r="389" spans="14:23" x14ac:dyDescent="0.25">
      <c r="N389" s="21"/>
      <c r="O389" s="21"/>
      <c r="P389" s="21"/>
      <c r="Q389" s="21"/>
      <c r="R389" s="21"/>
      <c r="S389" s="21"/>
      <c r="T389" s="21"/>
      <c r="U389" s="21"/>
      <c r="V389" s="21"/>
      <c r="W389" s="21"/>
    </row>
    <row r="390" spans="14:23" x14ac:dyDescent="0.25">
      <c r="N390" s="21"/>
      <c r="O390" s="21"/>
      <c r="P390" s="21"/>
      <c r="Q390" s="21"/>
      <c r="R390" s="21"/>
      <c r="S390" s="21"/>
      <c r="T390" s="21"/>
      <c r="U390" s="21"/>
      <c r="V390" s="21"/>
      <c r="W390" s="21"/>
    </row>
    <row r="391" spans="14:23" x14ac:dyDescent="0.25">
      <c r="N391" s="21"/>
      <c r="O391" s="21"/>
      <c r="P391" s="21"/>
      <c r="Q391" s="21"/>
      <c r="R391" s="21"/>
      <c r="S391" s="21"/>
      <c r="T391" s="21"/>
      <c r="U391" s="21"/>
      <c r="V391" s="21"/>
      <c r="W391" s="21"/>
    </row>
    <row r="392" spans="14:23" x14ac:dyDescent="0.25">
      <c r="N392" s="21"/>
      <c r="O392" s="21"/>
      <c r="P392" s="21"/>
      <c r="Q392" s="21"/>
      <c r="R392" s="21"/>
      <c r="S392" s="21"/>
      <c r="T392" s="21"/>
      <c r="U392" s="21"/>
      <c r="V392" s="21"/>
      <c r="W392" s="21"/>
    </row>
    <row r="393" spans="14:23" x14ac:dyDescent="0.25">
      <c r="N393" s="21"/>
      <c r="O393" s="21"/>
      <c r="P393" s="21"/>
      <c r="Q393" s="21"/>
      <c r="R393" s="21"/>
      <c r="S393" s="21"/>
      <c r="T393" s="21"/>
      <c r="U393" s="21"/>
      <c r="V393" s="21"/>
      <c r="W393" s="21"/>
    </row>
    <row r="394" spans="14:23" x14ac:dyDescent="0.25">
      <c r="N394" s="21"/>
      <c r="O394" s="21"/>
      <c r="P394" s="21"/>
      <c r="Q394" s="21"/>
      <c r="R394" s="21"/>
      <c r="S394" s="21"/>
      <c r="T394" s="21"/>
      <c r="U394" s="21"/>
      <c r="V394" s="21"/>
      <c r="W394" s="21"/>
    </row>
    <row r="395" spans="14:23" x14ac:dyDescent="0.25">
      <c r="N395" s="21"/>
      <c r="O395" s="21"/>
      <c r="P395" s="21"/>
      <c r="Q395" s="21"/>
      <c r="R395" s="21"/>
      <c r="S395" s="21"/>
      <c r="T395" s="21"/>
      <c r="U395" s="21"/>
      <c r="V395" s="21"/>
      <c r="W395" s="21"/>
    </row>
    <row r="396" spans="14:23" x14ac:dyDescent="0.25">
      <c r="N396" s="21"/>
      <c r="O396" s="21"/>
      <c r="P396" s="21"/>
      <c r="Q396" s="21"/>
      <c r="R396" s="21"/>
      <c r="S396" s="21"/>
      <c r="T396" s="21"/>
      <c r="U396" s="21"/>
      <c r="V396" s="21"/>
      <c r="W396" s="21"/>
    </row>
    <row r="397" spans="14:23" x14ac:dyDescent="0.25">
      <c r="N397" s="21"/>
      <c r="O397" s="21"/>
      <c r="P397" s="21"/>
      <c r="Q397" s="21"/>
      <c r="R397" s="21"/>
      <c r="S397" s="21"/>
      <c r="T397" s="21"/>
      <c r="U397" s="21"/>
      <c r="V397" s="21"/>
      <c r="W397" s="21"/>
    </row>
    <row r="398" spans="14:23" x14ac:dyDescent="0.25">
      <c r="N398" s="21"/>
      <c r="O398" s="21"/>
      <c r="P398" s="21"/>
      <c r="Q398" s="21"/>
      <c r="R398" s="21"/>
      <c r="S398" s="21"/>
      <c r="T398" s="21"/>
      <c r="U398" s="21"/>
      <c r="V398" s="21"/>
      <c r="W398" s="21"/>
    </row>
    <row r="399" spans="14:23" x14ac:dyDescent="0.25">
      <c r="N399" s="21"/>
      <c r="O399" s="21"/>
      <c r="P399" s="21"/>
      <c r="Q399" s="21"/>
      <c r="R399" s="21"/>
      <c r="S399" s="21"/>
      <c r="T399" s="21"/>
      <c r="U399" s="21"/>
      <c r="V399" s="21"/>
      <c r="W399" s="21"/>
    </row>
    <row r="400" spans="14:23" x14ac:dyDescent="0.25">
      <c r="N400" s="21"/>
      <c r="O400" s="21"/>
      <c r="P400" s="21"/>
      <c r="Q400" s="21"/>
      <c r="R400" s="21"/>
      <c r="S400" s="21"/>
      <c r="T400" s="21"/>
      <c r="U400" s="21"/>
      <c r="V400" s="21"/>
      <c r="W400" s="21"/>
    </row>
    <row r="401" spans="14:23" x14ac:dyDescent="0.25">
      <c r="N401" s="21"/>
      <c r="O401" s="21"/>
      <c r="P401" s="21"/>
      <c r="Q401" s="21"/>
      <c r="R401" s="21"/>
      <c r="S401" s="21"/>
      <c r="T401" s="21"/>
      <c r="U401" s="21"/>
      <c r="V401" s="21"/>
      <c r="W401" s="21"/>
    </row>
    <row r="402" spans="14:23" x14ac:dyDescent="0.25">
      <c r="N402" s="21"/>
      <c r="O402" s="21"/>
      <c r="P402" s="21"/>
      <c r="Q402" s="21"/>
      <c r="R402" s="21"/>
      <c r="S402" s="21"/>
      <c r="T402" s="21"/>
      <c r="U402" s="21"/>
      <c r="V402" s="21"/>
      <c r="W402" s="21"/>
    </row>
    <row r="403" spans="14:23" x14ac:dyDescent="0.25">
      <c r="N403" s="21"/>
      <c r="O403" s="21"/>
      <c r="P403" s="21"/>
      <c r="Q403" s="21"/>
      <c r="R403" s="21"/>
      <c r="S403" s="21"/>
      <c r="T403" s="21"/>
      <c r="U403" s="21"/>
      <c r="V403" s="21"/>
      <c r="W403" s="21"/>
    </row>
    <row r="404" spans="14:23" x14ac:dyDescent="0.25">
      <c r="N404" s="21"/>
      <c r="O404" s="21"/>
      <c r="P404" s="21"/>
      <c r="Q404" s="21"/>
      <c r="R404" s="21"/>
      <c r="S404" s="21"/>
      <c r="T404" s="21"/>
      <c r="U404" s="21"/>
      <c r="V404" s="21"/>
      <c r="W404" s="21"/>
    </row>
    <row r="405" spans="14:23" x14ac:dyDescent="0.25">
      <c r="N405" s="21"/>
      <c r="O405" s="21"/>
      <c r="P405" s="21"/>
      <c r="Q405" s="21"/>
      <c r="R405" s="21"/>
      <c r="S405" s="21"/>
      <c r="T405" s="21"/>
      <c r="U405" s="21"/>
      <c r="V405" s="21"/>
      <c r="W405" s="21"/>
    </row>
    <row r="406" spans="14:23" x14ac:dyDescent="0.25">
      <c r="N406" s="21"/>
      <c r="O406" s="21"/>
      <c r="P406" s="21"/>
      <c r="Q406" s="21"/>
      <c r="R406" s="21"/>
      <c r="S406" s="21"/>
      <c r="T406" s="21"/>
      <c r="U406" s="21"/>
      <c r="V406" s="21"/>
      <c r="W406" s="21"/>
    </row>
    <row r="407" spans="14:23" x14ac:dyDescent="0.25">
      <c r="N407" s="21"/>
      <c r="O407" s="21"/>
      <c r="P407" s="21"/>
      <c r="Q407" s="21"/>
      <c r="R407" s="21"/>
      <c r="S407" s="21"/>
      <c r="T407" s="21"/>
      <c r="U407" s="21"/>
      <c r="V407" s="21"/>
      <c r="W407" s="21"/>
    </row>
    <row r="408" spans="14:23" x14ac:dyDescent="0.25">
      <c r="N408" s="21"/>
      <c r="O408" s="21"/>
      <c r="P408" s="21"/>
      <c r="Q408" s="21"/>
      <c r="R408" s="21"/>
      <c r="S408" s="21"/>
      <c r="T408" s="21"/>
      <c r="U408" s="21"/>
      <c r="V408" s="21"/>
      <c r="W408" s="21"/>
    </row>
    <row r="409" spans="14:23" x14ac:dyDescent="0.25">
      <c r="N409" s="21"/>
      <c r="O409" s="21"/>
      <c r="P409" s="21"/>
      <c r="Q409" s="21"/>
      <c r="R409" s="21"/>
      <c r="S409" s="21"/>
      <c r="T409" s="21"/>
      <c r="U409" s="21"/>
      <c r="V409" s="21"/>
      <c r="W409" s="21"/>
    </row>
    <row r="410" spans="14:23" x14ac:dyDescent="0.25">
      <c r="N410" s="21"/>
      <c r="O410" s="21"/>
      <c r="P410" s="21"/>
      <c r="Q410" s="21"/>
      <c r="R410" s="21"/>
      <c r="S410" s="21"/>
      <c r="T410" s="21"/>
      <c r="U410" s="21"/>
      <c r="V410" s="21"/>
      <c r="W410" s="21"/>
    </row>
    <row r="411" spans="14:23" x14ac:dyDescent="0.25">
      <c r="N411" s="21"/>
      <c r="O411" s="21"/>
      <c r="P411" s="21"/>
      <c r="Q411" s="21"/>
      <c r="R411" s="21"/>
      <c r="S411" s="21"/>
      <c r="T411" s="21"/>
      <c r="U411" s="21"/>
      <c r="V411" s="21"/>
      <c r="W411" s="21"/>
    </row>
    <row r="412" spans="14:23" x14ac:dyDescent="0.25">
      <c r="N412" s="21"/>
      <c r="O412" s="21"/>
      <c r="P412" s="21"/>
      <c r="Q412" s="21"/>
      <c r="R412" s="21"/>
      <c r="S412" s="21"/>
      <c r="T412" s="21"/>
      <c r="U412" s="21"/>
      <c r="V412" s="21"/>
      <c r="W412" s="21"/>
    </row>
    <row r="413" spans="14:23" x14ac:dyDescent="0.25">
      <c r="N413" s="21"/>
      <c r="O413" s="21"/>
      <c r="P413" s="21"/>
      <c r="Q413" s="21"/>
      <c r="R413" s="21"/>
      <c r="S413" s="21"/>
      <c r="T413" s="21"/>
      <c r="U413" s="21"/>
      <c r="V413" s="21"/>
      <c r="W413" s="21"/>
    </row>
    <row r="414" spans="14:23" x14ac:dyDescent="0.25">
      <c r="N414" s="21"/>
      <c r="O414" s="21"/>
      <c r="P414" s="21"/>
      <c r="Q414" s="21"/>
      <c r="R414" s="21"/>
      <c r="S414" s="21"/>
      <c r="T414" s="21"/>
      <c r="U414" s="21"/>
      <c r="V414" s="21"/>
      <c r="W414" s="21"/>
    </row>
    <row r="415" spans="14:23" x14ac:dyDescent="0.25">
      <c r="N415" s="21"/>
      <c r="O415" s="21"/>
      <c r="P415" s="21"/>
      <c r="Q415" s="21"/>
      <c r="R415" s="21"/>
      <c r="S415" s="21"/>
      <c r="T415" s="21"/>
      <c r="U415" s="21"/>
      <c r="V415" s="21"/>
      <c r="W415" s="21"/>
    </row>
    <row r="416" spans="14:23" x14ac:dyDescent="0.25">
      <c r="N416" s="21"/>
      <c r="O416" s="21"/>
      <c r="P416" s="21"/>
      <c r="Q416" s="21"/>
      <c r="R416" s="21"/>
      <c r="S416" s="21"/>
      <c r="T416" s="21"/>
      <c r="U416" s="21"/>
      <c r="V416" s="21"/>
      <c r="W416" s="21"/>
    </row>
    <row r="417" spans="14:23" x14ac:dyDescent="0.25">
      <c r="N417" s="21"/>
      <c r="O417" s="21"/>
      <c r="P417" s="21"/>
      <c r="Q417" s="21"/>
      <c r="R417" s="21"/>
      <c r="S417" s="21"/>
      <c r="T417" s="21"/>
      <c r="U417" s="21"/>
      <c r="V417" s="21"/>
      <c r="W417" s="21"/>
    </row>
    <row r="418" spans="14:23" x14ac:dyDescent="0.25">
      <c r="N418" s="21"/>
      <c r="O418" s="21"/>
      <c r="P418" s="21"/>
      <c r="Q418" s="21"/>
      <c r="R418" s="21"/>
      <c r="S418" s="21"/>
      <c r="T418" s="21"/>
      <c r="U418" s="21"/>
      <c r="V418" s="21"/>
      <c r="W418" s="21"/>
    </row>
    <row r="419" spans="14:23" x14ac:dyDescent="0.25">
      <c r="N419" s="21"/>
      <c r="O419" s="21"/>
      <c r="P419" s="21"/>
      <c r="Q419" s="21"/>
      <c r="R419" s="21"/>
      <c r="S419" s="21"/>
      <c r="T419" s="21"/>
      <c r="U419" s="21"/>
      <c r="V419" s="21"/>
      <c r="W419" s="21"/>
    </row>
    <row r="420" spans="14:23" x14ac:dyDescent="0.25">
      <c r="N420" s="21"/>
      <c r="O420" s="21"/>
      <c r="P420" s="21"/>
      <c r="Q420" s="21"/>
      <c r="R420" s="21"/>
      <c r="S420" s="21"/>
      <c r="T420" s="21"/>
      <c r="U420" s="21"/>
      <c r="V420" s="21"/>
      <c r="W420" s="21"/>
    </row>
    <row r="421" spans="14:23" x14ac:dyDescent="0.25">
      <c r="N421" s="21"/>
      <c r="O421" s="21"/>
      <c r="P421" s="21"/>
      <c r="Q421" s="21"/>
      <c r="R421" s="21"/>
      <c r="S421" s="21"/>
      <c r="T421" s="21"/>
      <c r="U421" s="21"/>
      <c r="V421" s="21"/>
      <c r="W421" s="21"/>
    </row>
    <row r="422" spans="14:23" x14ac:dyDescent="0.25">
      <c r="N422" s="21"/>
      <c r="O422" s="21"/>
      <c r="P422" s="21"/>
      <c r="Q422" s="21"/>
      <c r="R422" s="21"/>
      <c r="S422" s="21"/>
      <c r="T422" s="21"/>
      <c r="U422" s="21"/>
      <c r="V422" s="21"/>
      <c r="W422" s="21"/>
    </row>
    <row r="423" spans="14:23" x14ac:dyDescent="0.25">
      <c r="N423" s="21"/>
      <c r="O423" s="21"/>
      <c r="P423" s="21"/>
      <c r="Q423" s="21"/>
      <c r="R423" s="21"/>
      <c r="S423" s="21"/>
      <c r="T423" s="21"/>
      <c r="U423" s="21"/>
      <c r="V423" s="21"/>
      <c r="W423" s="21"/>
    </row>
    <row r="424" spans="14:23" x14ac:dyDescent="0.25">
      <c r="N424" s="21"/>
      <c r="O424" s="21"/>
      <c r="P424" s="21"/>
      <c r="Q424" s="21"/>
      <c r="R424" s="21"/>
      <c r="S424" s="21"/>
      <c r="T424" s="21"/>
      <c r="U424" s="21"/>
      <c r="V424" s="21"/>
      <c r="W424" s="21"/>
    </row>
    <row r="425" spans="14:23" x14ac:dyDescent="0.25">
      <c r="N425" s="21"/>
      <c r="O425" s="21"/>
      <c r="P425" s="21"/>
      <c r="Q425" s="21"/>
      <c r="R425" s="21"/>
      <c r="S425" s="21"/>
      <c r="T425" s="21"/>
      <c r="U425" s="21"/>
      <c r="V425" s="21"/>
      <c r="W425" s="21"/>
    </row>
    <row r="426" spans="14:23" x14ac:dyDescent="0.25">
      <c r="N426" s="21"/>
      <c r="O426" s="21"/>
      <c r="P426" s="21"/>
      <c r="Q426" s="21"/>
      <c r="R426" s="21"/>
      <c r="S426" s="21"/>
      <c r="T426" s="21"/>
      <c r="U426" s="21"/>
      <c r="V426" s="21"/>
      <c r="W426" s="21"/>
    </row>
    <row r="427" spans="14:23" x14ac:dyDescent="0.25">
      <c r="N427" s="21"/>
      <c r="O427" s="21"/>
      <c r="P427" s="21"/>
      <c r="Q427" s="21"/>
      <c r="R427" s="21"/>
      <c r="S427" s="21"/>
      <c r="T427" s="21"/>
      <c r="U427" s="21"/>
      <c r="V427" s="21"/>
      <c r="W427" s="21"/>
    </row>
    <row r="428" spans="14:23" x14ac:dyDescent="0.25">
      <c r="N428" s="21"/>
      <c r="O428" s="21"/>
      <c r="P428" s="21"/>
      <c r="Q428" s="21"/>
      <c r="R428" s="21"/>
      <c r="S428" s="21"/>
      <c r="T428" s="21"/>
      <c r="U428" s="21"/>
      <c r="V428" s="21"/>
      <c r="W428" s="21"/>
    </row>
    <row r="429" spans="14:23" x14ac:dyDescent="0.25">
      <c r="N429" s="21"/>
      <c r="O429" s="21"/>
      <c r="P429" s="21"/>
      <c r="Q429" s="21"/>
      <c r="R429" s="21"/>
      <c r="S429" s="21"/>
      <c r="T429" s="21"/>
      <c r="U429" s="21"/>
      <c r="V429" s="21"/>
      <c r="W429" s="21"/>
    </row>
    <row r="430" spans="14:23" x14ac:dyDescent="0.25">
      <c r="N430" s="21"/>
      <c r="O430" s="21"/>
      <c r="P430" s="21"/>
      <c r="Q430" s="21"/>
      <c r="R430" s="21"/>
      <c r="S430" s="21"/>
      <c r="T430" s="21"/>
      <c r="U430" s="21"/>
      <c r="V430" s="21"/>
      <c r="W430" s="21"/>
    </row>
    <row r="431" spans="14:23" x14ac:dyDescent="0.25">
      <c r="N431" s="21"/>
      <c r="O431" s="21"/>
      <c r="P431" s="21"/>
      <c r="Q431" s="21"/>
      <c r="R431" s="21"/>
      <c r="S431" s="21"/>
      <c r="T431" s="21"/>
      <c r="U431" s="21"/>
      <c r="V431" s="21"/>
      <c r="W431" s="21"/>
    </row>
    <row r="432" spans="14:23" x14ac:dyDescent="0.25">
      <c r="N432" s="21"/>
      <c r="O432" s="21"/>
      <c r="P432" s="21"/>
      <c r="Q432" s="21"/>
      <c r="R432" s="21"/>
      <c r="S432" s="21"/>
      <c r="T432" s="21"/>
      <c r="U432" s="21"/>
      <c r="V432" s="21"/>
      <c r="W432" s="21"/>
    </row>
    <row r="433" spans="14:23" x14ac:dyDescent="0.25">
      <c r="N433" s="21"/>
      <c r="O433" s="21"/>
      <c r="P433" s="21"/>
      <c r="Q433" s="21"/>
      <c r="R433" s="21"/>
      <c r="S433" s="21"/>
      <c r="T433" s="21"/>
      <c r="U433" s="21"/>
      <c r="V433" s="21"/>
      <c r="W433" s="21"/>
    </row>
    <row r="434" spans="14:23" x14ac:dyDescent="0.25">
      <c r="N434" s="21"/>
      <c r="O434" s="21"/>
      <c r="P434" s="21"/>
      <c r="Q434" s="21"/>
      <c r="R434" s="21"/>
      <c r="S434" s="21"/>
      <c r="T434" s="21"/>
      <c r="U434" s="21"/>
      <c r="V434" s="21"/>
      <c r="W434" s="21"/>
    </row>
    <row r="435" spans="14:23" x14ac:dyDescent="0.25">
      <c r="N435" s="21"/>
      <c r="O435" s="21"/>
      <c r="P435" s="21"/>
      <c r="Q435" s="21"/>
      <c r="R435" s="21"/>
      <c r="S435" s="21"/>
      <c r="T435" s="21"/>
      <c r="U435" s="21"/>
      <c r="V435" s="21"/>
      <c r="W435" s="21"/>
    </row>
    <row r="436" spans="14:23" x14ac:dyDescent="0.25">
      <c r="N436" s="21"/>
      <c r="O436" s="21"/>
      <c r="P436" s="21"/>
      <c r="Q436" s="21"/>
      <c r="R436" s="21"/>
      <c r="S436" s="21"/>
      <c r="T436" s="21"/>
      <c r="U436" s="21"/>
      <c r="V436" s="21"/>
      <c r="W436" s="21"/>
    </row>
    <row r="437" spans="14:23" x14ac:dyDescent="0.25">
      <c r="N437" s="21"/>
      <c r="O437" s="21"/>
      <c r="P437" s="21"/>
      <c r="Q437" s="21"/>
      <c r="R437" s="21"/>
      <c r="S437" s="21"/>
      <c r="T437" s="21"/>
      <c r="U437" s="21"/>
      <c r="V437" s="21"/>
      <c r="W437" s="21"/>
    </row>
    <row r="438" spans="14:23" x14ac:dyDescent="0.25">
      <c r="N438" s="21"/>
      <c r="O438" s="21"/>
      <c r="P438" s="21"/>
      <c r="Q438" s="21"/>
      <c r="R438" s="21"/>
      <c r="S438" s="21"/>
      <c r="T438" s="21"/>
      <c r="U438" s="21"/>
      <c r="V438" s="21"/>
      <c r="W438" s="21"/>
    </row>
    <row r="439" spans="14:23" x14ac:dyDescent="0.25">
      <c r="N439" s="21"/>
      <c r="O439" s="21"/>
      <c r="P439" s="21"/>
      <c r="Q439" s="21"/>
      <c r="R439" s="21"/>
      <c r="S439" s="21"/>
      <c r="T439" s="21"/>
      <c r="U439" s="21"/>
      <c r="V439" s="21"/>
      <c r="W439" s="21"/>
    </row>
    <row r="440" spans="14:23" x14ac:dyDescent="0.25">
      <c r="N440" s="21"/>
      <c r="O440" s="21"/>
      <c r="P440" s="21"/>
      <c r="Q440" s="21"/>
      <c r="R440" s="21"/>
      <c r="S440" s="21"/>
      <c r="T440" s="21"/>
      <c r="U440" s="21"/>
      <c r="V440" s="21"/>
      <c r="W440" s="21"/>
    </row>
    <row r="441" spans="14:23" x14ac:dyDescent="0.25">
      <c r="N441" s="21"/>
      <c r="O441" s="21"/>
      <c r="P441" s="21"/>
      <c r="Q441" s="21"/>
      <c r="R441" s="21"/>
      <c r="S441" s="21"/>
      <c r="T441" s="21"/>
      <c r="U441" s="21"/>
      <c r="V441" s="21"/>
      <c r="W441" s="21"/>
    </row>
    <row r="442" spans="14:23" x14ac:dyDescent="0.25">
      <c r="N442" s="21"/>
      <c r="O442" s="21"/>
      <c r="P442" s="21"/>
      <c r="Q442" s="21"/>
      <c r="R442" s="21"/>
      <c r="S442" s="21"/>
      <c r="T442" s="21"/>
      <c r="U442" s="21"/>
      <c r="V442" s="21"/>
      <c r="W442" s="21"/>
    </row>
    <row r="443" spans="14:23" x14ac:dyDescent="0.25">
      <c r="N443" s="21"/>
      <c r="O443" s="21"/>
      <c r="P443" s="21"/>
      <c r="Q443" s="21"/>
      <c r="R443" s="21"/>
      <c r="S443" s="21"/>
      <c r="T443" s="21"/>
      <c r="U443" s="21"/>
      <c r="V443" s="21"/>
      <c r="W443" s="21"/>
    </row>
    <row r="444" spans="14:23" x14ac:dyDescent="0.25">
      <c r="N444" s="21"/>
      <c r="O444" s="21"/>
      <c r="P444" s="21"/>
      <c r="Q444" s="21"/>
      <c r="R444" s="21"/>
      <c r="S444" s="21"/>
      <c r="T444" s="21"/>
      <c r="U444" s="21"/>
      <c r="V444" s="21"/>
      <c r="W444" s="21"/>
    </row>
    <row r="445" spans="14:23" x14ac:dyDescent="0.25">
      <c r="N445" s="21"/>
      <c r="O445" s="21"/>
      <c r="P445" s="21"/>
      <c r="Q445" s="21"/>
      <c r="R445" s="21"/>
      <c r="S445" s="21"/>
      <c r="T445" s="21"/>
      <c r="U445" s="21"/>
      <c r="V445" s="21"/>
      <c r="W445" s="21"/>
    </row>
    <row r="446" spans="14:23" x14ac:dyDescent="0.25">
      <c r="N446" s="21"/>
      <c r="O446" s="21"/>
      <c r="P446" s="21"/>
      <c r="Q446" s="21"/>
      <c r="R446" s="21"/>
      <c r="S446" s="21"/>
      <c r="T446" s="21"/>
      <c r="U446" s="21"/>
      <c r="V446" s="21"/>
      <c r="W446" s="21"/>
    </row>
    <row r="447" spans="14:23" x14ac:dyDescent="0.25">
      <c r="N447" s="21"/>
      <c r="O447" s="21"/>
      <c r="P447" s="21"/>
      <c r="Q447" s="21"/>
      <c r="R447" s="21"/>
      <c r="S447" s="21"/>
      <c r="T447" s="21"/>
      <c r="U447" s="21"/>
      <c r="V447" s="21"/>
      <c r="W447" s="21"/>
    </row>
    <row r="448" spans="14:23" x14ac:dyDescent="0.25">
      <c r="N448" s="21"/>
      <c r="O448" s="21"/>
      <c r="P448" s="21"/>
      <c r="Q448" s="21"/>
      <c r="R448" s="21"/>
      <c r="S448" s="21"/>
      <c r="T448" s="21"/>
      <c r="U448" s="21"/>
      <c r="V448" s="21"/>
      <c r="W448" s="21"/>
    </row>
    <row r="449" spans="14:23" x14ac:dyDescent="0.25">
      <c r="N449" s="21"/>
      <c r="O449" s="21"/>
      <c r="P449" s="21"/>
      <c r="Q449" s="21"/>
      <c r="R449" s="21"/>
      <c r="S449" s="21"/>
      <c r="T449" s="21"/>
      <c r="U449" s="21"/>
      <c r="V449" s="21"/>
      <c r="W449" s="21"/>
    </row>
    <row r="450" spans="14:23" x14ac:dyDescent="0.25">
      <c r="N450" s="21"/>
      <c r="O450" s="21"/>
      <c r="P450" s="21"/>
      <c r="Q450" s="21"/>
      <c r="R450" s="21"/>
      <c r="S450" s="21"/>
      <c r="T450" s="21"/>
      <c r="U450" s="21"/>
      <c r="V450" s="21"/>
      <c r="W450" s="21"/>
    </row>
    <row r="451" spans="14:23" x14ac:dyDescent="0.25">
      <c r="N451" s="21"/>
      <c r="O451" s="21"/>
      <c r="P451" s="21"/>
      <c r="Q451" s="21"/>
      <c r="R451" s="21"/>
      <c r="S451" s="21"/>
      <c r="T451" s="21"/>
      <c r="U451" s="21"/>
      <c r="V451" s="21"/>
      <c r="W451" s="21"/>
    </row>
    <row r="452" spans="14:23" x14ac:dyDescent="0.25">
      <c r="N452" s="21"/>
      <c r="O452" s="21"/>
      <c r="P452" s="21"/>
      <c r="Q452" s="21"/>
      <c r="R452" s="21"/>
      <c r="S452" s="21"/>
      <c r="T452" s="21"/>
      <c r="U452" s="21"/>
      <c r="V452" s="21"/>
      <c r="W452" s="21"/>
    </row>
    <row r="453" spans="14:23" x14ac:dyDescent="0.25">
      <c r="N453" s="21"/>
      <c r="O453" s="21"/>
      <c r="P453" s="21"/>
      <c r="Q453" s="21"/>
      <c r="R453" s="21"/>
      <c r="S453" s="21"/>
      <c r="T453" s="21"/>
      <c r="U453" s="21"/>
      <c r="V453" s="21"/>
      <c r="W453" s="21"/>
    </row>
    <row r="454" spans="14:23" x14ac:dyDescent="0.25">
      <c r="N454" s="21"/>
      <c r="O454" s="21"/>
      <c r="P454" s="21"/>
      <c r="Q454" s="21"/>
      <c r="R454" s="21"/>
      <c r="S454" s="21"/>
      <c r="T454" s="21"/>
      <c r="U454" s="21"/>
      <c r="V454" s="21"/>
      <c r="W454" s="21"/>
    </row>
    <row r="455" spans="14:23" x14ac:dyDescent="0.25">
      <c r="N455" s="21"/>
      <c r="O455" s="21"/>
      <c r="P455" s="21"/>
      <c r="Q455" s="21"/>
      <c r="R455" s="21"/>
      <c r="S455" s="21"/>
      <c r="T455" s="21"/>
      <c r="U455" s="21"/>
      <c r="V455" s="21"/>
      <c r="W455" s="21"/>
    </row>
    <row r="456" spans="14:23" x14ac:dyDescent="0.25">
      <c r="N456" s="21"/>
      <c r="O456" s="21"/>
      <c r="P456" s="21"/>
      <c r="Q456" s="21"/>
      <c r="R456" s="21"/>
      <c r="S456" s="21"/>
      <c r="T456" s="21"/>
      <c r="U456" s="21"/>
      <c r="V456" s="21"/>
      <c r="W456" s="21"/>
    </row>
    <row r="457" spans="14:23" x14ac:dyDescent="0.25">
      <c r="N457" s="21"/>
      <c r="O457" s="21"/>
      <c r="P457" s="21"/>
      <c r="Q457" s="21"/>
      <c r="R457" s="21"/>
      <c r="S457" s="21"/>
      <c r="T457" s="21"/>
      <c r="U457" s="21"/>
      <c r="V457" s="21"/>
      <c r="W457" s="21"/>
    </row>
    <row r="458" spans="14:23" x14ac:dyDescent="0.25">
      <c r="N458" s="21"/>
      <c r="O458" s="21"/>
      <c r="P458" s="21"/>
      <c r="Q458" s="21"/>
      <c r="R458" s="21"/>
      <c r="S458" s="21"/>
      <c r="T458" s="21"/>
      <c r="U458" s="21"/>
      <c r="V458" s="21"/>
      <c r="W458" s="21"/>
    </row>
    <row r="459" spans="14:23" x14ac:dyDescent="0.25">
      <c r="N459" s="21"/>
      <c r="O459" s="21"/>
      <c r="P459" s="21"/>
      <c r="Q459" s="21"/>
      <c r="R459" s="21"/>
      <c r="S459" s="21"/>
      <c r="T459" s="21"/>
      <c r="U459" s="21"/>
      <c r="V459" s="21"/>
      <c r="W459" s="21"/>
    </row>
    <row r="460" spans="14:23" x14ac:dyDescent="0.25">
      <c r="N460" s="21"/>
      <c r="O460" s="21"/>
      <c r="P460" s="21"/>
      <c r="Q460" s="21"/>
      <c r="R460" s="21"/>
      <c r="S460" s="21"/>
      <c r="T460" s="21"/>
      <c r="U460" s="21"/>
      <c r="V460" s="21"/>
      <c r="W460" s="21"/>
    </row>
    <row r="461" spans="14:23" x14ac:dyDescent="0.25">
      <c r="N461" s="21"/>
      <c r="O461" s="21"/>
      <c r="P461" s="21"/>
      <c r="Q461" s="21"/>
      <c r="R461" s="21"/>
      <c r="S461" s="21"/>
      <c r="T461" s="21"/>
      <c r="U461" s="21"/>
      <c r="V461" s="21"/>
      <c r="W461" s="21"/>
    </row>
    <row r="462" spans="14:23" x14ac:dyDescent="0.25">
      <c r="N462" s="21"/>
      <c r="O462" s="21"/>
      <c r="P462" s="21"/>
      <c r="Q462" s="21"/>
      <c r="R462" s="21"/>
      <c r="S462" s="21"/>
      <c r="T462" s="21"/>
      <c r="U462" s="21"/>
      <c r="V462" s="21"/>
      <c r="W462" s="21"/>
    </row>
    <row r="463" spans="14:23" x14ac:dyDescent="0.25">
      <c r="N463" s="21"/>
      <c r="O463" s="21"/>
      <c r="P463" s="21"/>
      <c r="Q463" s="21"/>
      <c r="R463" s="21"/>
      <c r="S463" s="21"/>
      <c r="T463" s="21"/>
      <c r="U463" s="21"/>
      <c r="V463" s="21"/>
      <c r="W463" s="21"/>
    </row>
    <row r="464" spans="14:23" x14ac:dyDescent="0.25">
      <c r="N464" s="21"/>
      <c r="O464" s="21"/>
      <c r="P464" s="21"/>
      <c r="Q464" s="21"/>
      <c r="R464" s="21"/>
      <c r="S464" s="21"/>
      <c r="T464" s="21"/>
      <c r="U464" s="21"/>
      <c r="V464" s="21"/>
      <c r="W464" s="21"/>
    </row>
    <row r="465" spans="14:23" x14ac:dyDescent="0.25">
      <c r="N465" s="21"/>
      <c r="O465" s="21"/>
      <c r="P465" s="21"/>
      <c r="Q465" s="21"/>
      <c r="R465" s="21"/>
      <c r="S465" s="21"/>
      <c r="T465" s="21"/>
      <c r="U465" s="21"/>
      <c r="V465" s="21"/>
      <c r="W465" s="21"/>
    </row>
    <row r="466" spans="14:23" x14ac:dyDescent="0.25">
      <c r="N466" s="21"/>
      <c r="O466" s="21"/>
      <c r="P466" s="21"/>
      <c r="Q466" s="21"/>
      <c r="R466" s="21"/>
      <c r="S466" s="21"/>
      <c r="T466" s="21"/>
      <c r="U466" s="21"/>
      <c r="V466" s="21"/>
      <c r="W466" s="21"/>
    </row>
    <row r="467" spans="14:23" x14ac:dyDescent="0.25">
      <c r="N467" s="21"/>
      <c r="O467" s="21"/>
      <c r="P467" s="21"/>
      <c r="Q467" s="21"/>
      <c r="R467" s="21"/>
      <c r="S467" s="21"/>
      <c r="T467" s="21"/>
      <c r="U467" s="21"/>
      <c r="V467" s="21"/>
      <c r="W467" s="21"/>
    </row>
    <row r="468" spans="14:23" x14ac:dyDescent="0.25">
      <c r="N468" s="21"/>
      <c r="O468" s="21"/>
      <c r="P468" s="21"/>
      <c r="Q468" s="21"/>
      <c r="R468" s="21"/>
      <c r="S468" s="21"/>
      <c r="T468" s="21"/>
      <c r="U468" s="21"/>
      <c r="V468" s="21"/>
      <c r="W468" s="21"/>
    </row>
    <row r="469" spans="14:23" x14ac:dyDescent="0.25">
      <c r="N469" s="21"/>
      <c r="O469" s="21"/>
      <c r="P469" s="21"/>
      <c r="Q469" s="21"/>
      <c r="R469" s="21"/>
      <c r="S469" s="21"/>
      <c r="T469" s="21"/>
      <c r="U469" s="21"/>
      <c r="V469" s="21"/>
      <c r="W469" s="21"/>
    </row>
    <row r="470" spans="14:23" x14ac:dyDescent="0.25">
      <c r="N470" s="21"/>
      <c r="O470" s="21"/>
      <c r="P470" s="21"/>
      <c r="Q470" s="21"/>
      <c r="R470" s="21"/>
      <c r="S470" s="21"/>
      <c r="T470" s="21"/>
      <c r="U470" s="21"/>
      <c r="V470" s="21"/>
      <c r="W470" s="21"/>
    </row>
    <row r="471" spans="14:23" x14ac:dyDescent="0.25">
      <c r="N471" s="21"/>
      <c r="O471" s="21"/>
      <c r="P471" s="21"/>
      <c r="Q471" s="21"/>
      <c r="R471" s="21"/>
      <c r="S471" s="21"/>
      <c r="T471" s="21"/>
      <c r="U471" s="21"/>
      <c r="V471" s="21"/>
      <c r="W471" s="21"/>
    </row>
    <row r="472" spans="14:23" x14ac:dyDescent="0.25">
      <c r="N472" s="21"/>
      <c r="O472" s="21"/>
      <c r="P472" s="21"/>
      <c r="Q472" s="21"/>
      <c r="R472" s="21"/>
      <c r="S472" s="21"/>
      <c r="T472" s="21"/>
      <c r="U472" s="21"/>
      <c r="V472" s="21"/>
      <c r="W472" s="21"/>
    </row>
    <row r="473" spans="14:23" x14ac:dyDescent="0.25">
      <c r="N473" s="21"/>
      <c r="O473" s="21"/>
      <c r="P473" s="21"/>
      <c r="Q473" s="21"/>
      <c r="R473" s="21"/>
      <c r="S473" s="21"/>
      <c r="T473" s="21"/>
      <c r="U473" s="21"/>
      <c r="V473" s="21"/>
      <c r="W473" s="21"/>
    </row>
    <row r="474" spans="14:23" x14ac:dyDescent="0.25">
      <c r="N474" s="21"/>
      <c r="O474" s="21"/>
      <c r="P474" s="21"/>
      <c r="Q474" s="21"/>
      <c r="R474" s="21"/>
      <c r="S474" s="21"/>
      <c r="T474" s="21"/>
      <c r="U474" s="21"/>
      <c r="V474" s="21"/>
      <c r="W474" s="21"/>
    </row>
    <row r="475" spans="14:23" x14ac:dyDescent="0.25">
      <c r="N475" s="21"/>
      <c r="O475" s="21"/>
      <c r="P475" s="21"/>
      <c r="Q475" s="21"/>
      <c r="R475" s="21"/>
      <c r="S475" s="21"/>
      <c r="T475" s="21"/>
      <c r="U475" s="21"/>
      <c r="V475" s="21"/>
      <c r="W475" s="21"/>
    </row>
    <row r="476" spans="14:23" x14ac:dyDescent="0.25">
      <c r="N476" s="21"/>
      <c r="O476" s="21"/>
      <c r="P476" s="21"/>
      <c r="Q476" s="21"/>
      <c r="R476" s="21"/>
      <c r="S476" s="21"/>
      <c r="T476" s="21"/>
      <c r="U476" s="21"/>
      <c r="V476" s="21"/>
      <c r="W476" s="21"/>
    </row>
    <row r="477" spans="14:23" x14ac:dyDescent="0.25">
      <c r="N477" s="21"/>
      <c r="O477" s="21"/>
      <c r="P477" s="21"/>
      <c r="Q477" s="21"/>
      <c r="R477" s="21"/>
      <c r="S477" s="21"/>
      <c r="T477" s="21"/>
      <c r="U477" s="21"/>
      <c r="V477" s="21"/>
      <c r="W477" s="21"/>
    </row>
    <row r="478" spans="14:23" x14ac:dyDescent="0.25">
      <c r="N478" s="21"/>
      <c r="O478" s="21"/>
      <c r="P478" s="21"/>
      <c r="Q478" s="21"/>
      <c r="R478" s="21"/>
      <c r="S478" s="21"/>
      <c r="T478" s="21"/>
      <c r="U478" s="21"/>
      <c r="V478" s="21"/>
      <c r="W478" s="21"/>
    </row>
    <row r="479" spans="14:23" x14ac:dyDescent="0.25">
      <c r="N479" s="21"/>
      <c r="O479" s="21"/>
      <c r="P479" s="21"/>
      <c r="Q479" s="21"/>
      <c r="R479" s="21"/>
      <c r="S479" s="21"/>
      <c r="T479" s="21"/>
      <c r="U479" s="21"/>
      <c r="V479" s="21"/>
      <c r="W479" s="21"/>
    </row>
    <row r="480" spans="14:23" x14ac:dyDescent="0.25">
      <c r="N480" s="21"/>
      <c r="O480" s="21"/>
      <c r="P480" s="21"/>
      <c r="Q480" s="21"/>
      <c r="R480" s="21"/>
      <c r="S480" s="21"/>
      <c r="T480" s="21"/>
      <c r="U480" s="21"/>
      <c r="V480" s="21"/>
      <c r="W480" s="21"/>
    </row>
    <row r="481" spans="14:23" x14ac:dyDescent="0.25">
      <c r="N481" s="21"/>
      <c r="O481" s="21"/>
      <c r="P481" s="21"/>
      <c r="Q481" s="21"/>
      <c r="R481" s="21"/>
      <c r="S481" s="21"/>
      <c r="T481" s="21"/>
      <c r="U481" s="21"/>
      <c r="V481" s="21"/>
      <c r="W481" s="21"/>
    </row>
    <row r="482" spans="14:23" x14ac:dyDescent="0.25">
      <c r="N482" s="21"/>
      <c r="O482" s="21"/>
      <c r="P482" s="21"/>
      <c r="Q482" s="21"/>
      <c r="R482" s="21"/>
      <c r="S482" s="21"/>
      <c r="T482" s="21"/>
      <c r="U482" s="21"/>
      <c r="V482" s="21"/>
      <c r="W482" s="21"/>
    </row>
    <row r="483" spans="14:23" x14ac:dyDescent="0.25">
      <c r="N483" s="21"/>
      <c r="O483" s="21"/>
      <c r="P483" s="21"/>
      <c r="Q483" s="21"/>
      <c r="R483" s="21"/>
      <c r="S483" s="21"/>
      <c r="T483" s="21"/>
      <c r="U483" s="21"/>
      <c r="V483" s="21"/>
      <c r="W483" s="21"/>
    </row>
    <row r="484" spans="14:23" x14ac:dyDescent="0.25">
      <c r="N484" s="21"/>
      <c r="O484" s="21"/>
      <c r="P484" s="21"/>
      <c r="Q484" s="21"/>
      <c r="R484" s="21"/>
      <c r="S484" s="21"/>
      <c r="T484" s="21"/>
      <c r="U484" s="21"/>
      <c r="V484" s="21"/>
      <c r="W484" s="21"/>
    </row>
    <row r="485" spans="14:23" x14ac:dyDescent="0.25">
      <c r="N485" s="21"/>
      <c r="O485" s="21"/>
      <c r="P485" s="21"/>
      <c r="Q485" s="21"/>
      <c r="R485" s="21"/>
      <c r="S485" s="21"/>
      <c r="T485" s="21"/>
      <c r="U485" s="21"/>
      <c r="V485" s="21"/>
      <c r="W485" s="21"/>
    </row>
    <row r="486" spans="14:23" x14ac:dyDescent="0.25">
      <c r="N486" s="21"/>
      <c r="O486" s="21"/>
      <c r="P486" s="21"/>
      <c r="Q486" s="21"/>
      <c r="R486" s="21"/>
      <c r="S486" s="21"/>
      <c r="T486" s="21"/>
      <c r="U486" s="21"/>
      <c r="V486" s="21"/>
      <c r="W486" s="21"/>
    </row>
    <row r="487" spans="14:23" x14ac:dyDescent="0.25">
      <c r="N487" s="21"/>
      <c r="O487" s="21"/>
      <c r="P487" s="21"/>
      <c r="Q487" s="21"/>
      <c r="R487" s="21"/>
      <c r="S487" s="21"/>
      <c r="T487" s="21"/>
      <c r="U487" s="21"/>
      <c r="V487" s="21"/>
      <c r="W487" s="21"/>
    </row>
    <row r="488" spans="14:23" x14ac:dyDescent="0.25">
      <c r="N488" s="21"/>
      <c r="O488" s="21"/>
      <c r="P488" s="21"/>
      <c r="Q488" s="21"/>
      <c r="R488" s="21"/>
      <c r="S488" s="21"/>
      <c r="T488" s="21"/>
      <c r="U488" s="21"/>
      <c r="V488" s="21"/>
      <c r="W488" s="21"/>
    </row>
    <row r="489" spans="14:23" x14ac:dyDescent="0.25">
      <c r="N489" s="21"/>
      <c r="O489" s="21"/>
      <c r="P489" s="21"/>
      <c r="Q489" s="21"/>
      <c r="R489" s="21"/>
      <c r="S489" s="21"/>
      <c r="T489" s="21"/>
      <c r="U489" s="21"/>
      <c r="V489" s="21"/>
      <c r="W489" s="21"/>
    </row>
    <row r="490" spans="14:23" x14ac:dyDescent="0.25">
      <c r="N490" s="21"/>
      <c r="O490" s="21"/>
      <c r="P490" s="21"/>
      <c r="Q490" s="21"/>
      <c r="R490" s="21"/>
      <c r="S490" s="21"/>
      <c r="T490" s="21"/>
      <c r="U490" s="21"/>
      <c r="V490" s="21"/>
      <c r="W490" s="21"/>
    </row>
    <row r="491" spans="14:23" x14ac:dyDescent="0.25">
      <c r="N491" s="21"/>
      <c r="O491" s="21"/>
      <c r="P491" s="21"/>
      <c r="Q491" s="21"/>
      <c r="R491" s="21"/>
      <c r="S491" s="21"/>
      <c r="T491" s="21"/>
      <c r="U491" s="21"/>
      <c r="V491" s="21"/>
      <c r="W491" s="21"/>
    </row>
    <row r="492" spans="14:23" x14ac:dyDescent="0.25">
      <c r="N492" s="21"/>
      <c r="O492" s="21"/>
      <c r="P492" s="21"/>
      <c r="Q492" s="21"/>
      <c r="R492" s="21"/>
      <c r="S492" s="21"/>
      <c r="T492" s="21"/>
      <c r="U492" s="21"/>
      <c r="V492" s="21"/>
      <c r="W492" s="21"/>
    </row>
    <row r="493" spans="14:23" x14ac:dyDescent="0.25">
      <c r="N493" s="21"/>
      <c r="O493" s="21"/>
      <c r="P493" s="21"/>
      <c r="Q493" s="21"/>
      <c r="R493" s="21"/>
      <c r="S493" s="21"/>
      <c r="T493" s="21"/>
      <c r="U493" s="21"/>
      <c r="V493" s="21"/>
      <c r="W493" s="21"/>
    </row>
    <row r="494" spans="14:23" x14ac:dyDescent="0.25">
      <c r="N494" s="21"/>
      <c r="O494" s="21"/>
      <c r="P494" s="21"/>
      <c r="Q494" s="21"/>
      <c r="R494" s="21"/>
      <c r="S494" s="21"/>
      <c r="T494" s="21"/>
      <c r="U494" s="21"/>
      <c r="V494" s="21"/>
      <c r="W494" s="21"/>
    </row>
    <row r="495" spans="14:23" x14ac:dyDescent="0.25">
      <c r="N495" s="21"/>
      <c r="O495" s="21"/>
      <c r="P495" s="21"/>
      <c r="Q495" s="21"/>
      <c r="R495" s="21"/>
      <c r="S495" s="21"/>
      <c r="T495" s="21"/>
      <c r="U495" s="21"/>
      <c r="V495" s="21"/>
      <c r="W495" s="21"/>
    </row>
    <row r="496" spans="14:23" x14ac:dyDescent="0.25">
      <c r="N496" s="21"/>
      <c r="O496" s="21"/>
      <c r="P496" s="21"/>
      <c r="Q496" s="21"/>
      <c r="R496" s="21"/>
      <c r="S496" s="21"/>
      <c r="T496" s="21"/>
      <c r="U496" s="21"/>
      <c r="V496" s="21"/>
      <c r="W496" s="21"/>
    </row>
    <row r="497" spans="14:23" x14ac:dyDescent="0.25">
      <c r="N497" s="21"/>
      <c r="O497" s="21"/>
      <c r="P497" s="21"/>
      <c r="Q497" s="21"/>
      <c r="R497" s="21"/>
      <c r="S497" s="21"/>
      <c r="T497" s="21"/>
      <c r="U497" s="21"/>
      <c r="V497" s="21"/>
      <c r="W497" s="21"/>
    </row>
    <row r="498" spans="14:23" x14ac:dyDescent="0.25">
      <c r="N498" s="21"/>
      <c r="O498" s="21"/>
      <c r="P498" s="21"/>
      <c r="Q498" s="21"/>
      <c r="R498" s="21"/>
      <c r="S498" s="21"/>
      <c r="T498" s="21"/>
      <c r="U498" s="21"/>
      <c r="V498" s="21"/>
      <c r="W498" s="21"/>
    </row>
    <row r="499" spans="14:23" x14ac:dyDescent="0.25">
      <c r="N499" s="21"/>
      <c r="O499" s="21"/>
      <c r="P499" s="21"/>
      <c r="Q499" s="21"/>
      <c r="R499" s="21"/>
      <c r="S499" s="21"/>
      <c r="T499" s="21"/>
      <c r="U499" s="21"/>
      <c r="V499" s="21"/>
      <c r="W499" s="21"/>
    </row>
    <row r="500" spans="14:23" x14ac:dyDescent="0.25">
      <c r="N500" s="21"/>
      <c r="O500" s="21"/>
      <c r="P500" s="21"/>
      <c r="Q500" s="21"/>
      <c r="R500" s="21"/>
      <c r="S500" s="21"/>
      <c r="T500" s="21"/>
      <c r="U500" s="21"/>
      <c r="V500" s="21"/>
      <c r="W500" s="21"/>
    </row>
    <row r="501" spans="14:23" x14ac:dyDescent="0.25">
      <c r="N501" s="21"/>
      <c r="O501" s="21"/>
      <c r="P501" s="21"/>
      <c r="Q501" s="21"/>
      <c r="R501" s="21"/>
      <c r="S501" s="21"/>
      <c r="T501" s="21"/>
      <c r="U501" s="21"/>
      <c r="V501" s="21"/>
      <c r="W501" s="21"/>
    </row>
    <row r="502" spans="14:23" x14ac:dyDescent="0.25">
      <c r="N502" s="21"/>
      <c r="O502" s="21"/>
      <c r="P502" s="21"/>
      <c r="Q502" s="21"/>
      <c r="R502" s="21"/>
      <c r="S502" s="21"/>
      <c r="T502" s="21"/>
      <c r="U502" s="21"/>
      <c r="V502" s="21"/>
      <c r="W502" s="21"/>
    </row>
    <row r="503" spans="14:23" x14ac:dyDescent="0.25">
      <c r="N503" s="21"/>
      <c r="O503" s="21"/>
      <c r="P503" s="21"/>
      <c r="Q503" s="21"/>
      <c r="R503" s="21"/>
      <c r="S503" s="21"/>
      <c r="T503" s="21"/>
      <c r="U503" s="21"/>
      <c r="V503" s="21"/>
      <c r="W503" s="21"/>
    </row>
    <row r="504" spans="14:23" x14ac:dyDescent="0.25">
      <c r="N504" s="21"/>
      <c r="O504" s="21"/>
      <c r="P504" s="21"/>
      <c r="Q504" s="21"/>
      <c r="R504" s="21"/>
      <c r="S504" s="21"/>
      <c r="T504" s="21"/>
      <c r="U504" s="21"/>
      <c r="V504" s="21"/>
      <c r="W504" s="21"/>
    </row>
    <row r="505" spans="14:23" x14ac:dyDescent="0.25">
      <c r="N505" s="21"/>
      <c r="O505" s="21"/>
      <c r="P505" s="21"/>
      <c r="Q505" s="21"/>
      <c r="R505" s="21"/>
      <c r="S505" s="21"/>
      <c r="T505" s="21"/>
      <c r="U505" s="21"/>
      <c r="V505" s="21"/>
      <c r="W505" s="21"/>
    </row>
    <row r="506" spans="14:23" x14ac:dyDescent="0.25">
      <c r="N506" s="21"/>
      <c r="O506" s="21"/>
      <c r="P506" s="21"/>
      <c r="Q506" s="21"/>
      <c r="R506" s="21"/>
      <c r="S506" s="21"/>
      <c r="T506" s="21"/>
      <c r="U506" s="21"/>
      <c r="V506" s="21"/>
      <c r="W506" s="21"/>
    </row>
    <row r="507" spans="14:23" x14ac:dyDescent="0.25">
      <c r="N507" s="21"/>
      <c r="O507" s="21"/>
      <c r="P507" s="21"/>
      <c r="Q507" s="21"/>
      <c r="R507" s="21"/>
      <c r="S507" s="21"/>
      <c r="T507" s="21"/>
      <c r="U507" s="21"/>
      <c r="V507" s="21"/>
      <c r="W507" s="21"/>
    </row>
    <row r="508" spans="14:23" x14ac:dyDescent="0.25">
      <c r="N508" s="21"/>
      <c r="O508" s="21"/>
      <c r="P508" s="21"/>
      <c r="Q508" s="21"/>
      <c r="R508" s="21"/>
      <c r="S508" s="21"/>
      <c r="T508" s="21"/>
      <c r="U508" s="21"/>
      <c r="V508" s="21"/>
      <c r="W508" s="21"/>
    </row>
    <row r="509" spans="14:23" x14ac:dyDescent="0.25">
      <c r="N509" s="21"/>
      <c r="O509" s="21"/>
      <c r="P509" s="21"/>
      <c r="Q509" s="21"/>
      <c r="R509" s="21"/>
      <c r="S509" s="21"/>
      <c r="T509" s="21"/>
      <c r="U509" s="21"/>
      <c r="V509" s="21"/>
      <c r="W509" s="21"/>
    </row>
    <row r="510" spans="14:23" x14ac:dyDescent="0.25">
      <c r="N510" s="21"/>
      <c r="O510" s="21"/>
      <c r="P510" s="21"/>
      <c r="Q510" s="21"/>
      <c r="R510" s="21"/>
      <c r="S510" s="21"/>
      <c r="T510" s="21"/>
      <c r="U510" s="21"/>
      <c r="V510" s="21"/>
      <c r="W510" s="21"/>
    </row>
    <row r="511" spans="14:23" x14ac:dyDescent="0.25">
      <c r="N511" s="21"/>
      <c r="O511" s="21"/>
      <c r="P511" s="21"/>
      <c r="Q511" s="21"/>
      <c r="R511" s="21"/>
      <c r="S511" s="21"/>
      <c r="T511" s="21"/>
      <c r="U511" s="21"/>
      <c r="V511" s="21"/>
      <c r="W511" s="21"/>
    </row>
    <row r="512" spans="14:23" x14ac:dyDescent="0.25">
      <c r="N512" s="21"/>
      <c r="O512" s="21"/>
      <c r="P512" s="21"/>
      <c r="Q512" s="21"/>
      <c r="R512" s="21"/>
      <c r="S512" s="21"/>
      <c r="T512" s="21"/>
      <c r="U512" s="21"/>
      <c r="V512" s="21"/>
      <c r="W512" s="21"/>
    </row>
    <row r="513" spans="14:23" x14ac:dyDescent="0.25">
      <c r="N513" s="21"/>
      <c r="O513" s="21"/>
      <c r="P513" s="21"/>
      <c r="Q513" s="21"/>
      <c r="R513" s="21"/>
      <c r="S513" s="21"/>
      <c r="T513" s="21"/>
      <c r="U513" s="21"/>
      <c r="V513" s="21"/>
      <c r="W513" s="21"/>
    </row>
    <row r="514" spans="14:23" x14ac:dyDescent="0.25">
      <c r="N514" s="21"/>
      <c r="O514" s="21"/>
      <c r="P514" s="21"/>
      <c r="Q514" s="21"/>
      <c r="R514" s="21"/>
      <c r="S514" s="21"/>
      <c r="T514" s="21"/>
      <c r="U514" s="21"/>
      <c r="V514" s="21"/>
      <c r="W514" s="21"/>
    </row>
    <row r="515" spans="14:23" x14ac:dyDescent="0.25">
      <c r="N515" s="21"/>
      <c r="O515" s="21"/>
      <c r="P515" s="21"/>
      <c r="Q515" s="21"/>
      <c r="R515" s="21"/>
      <c r="S515" s="21"/>
      <c r="T515" s="21"/>
      <c r="U515" s="21"/>
      <c r="V515" s="21"/>
      <c r="W515" s="21"/>
    </row>
    <row r="516" spans="14:23" x14ac:dyDescent="0.25">
      <c r="N516" s="21"/>
      <c r="O516" s="21"/>
      <c r="P516" s="21"/>
      <c r="Q516" s="21"/>
      <c r="R516" s="21"/>
      <c r="S516" s="21"/>
      <c r="T516" s="21"/>
      <c r="U516" s="21"/>
      <c r="V516" s="21"/>
      <c r="W516" s="21"/>
    </row>
    <row r="517" spans="14:23" x14ac:dyDescent="0.25">
      <c r="N517" s="21"/>
      <c r="O517" s="21"/>
      <c r="P517" s="21"/>
      <c r="Q517" s="21"/>
      <c r="R517" s="21"/>
      <c r="S517" s="21"/>
      <c r="T517" s="21"/>
      <c r="U517" s="21"/>
      <c r="V517" s="21"/>
      <c r="W517" s="21"/>
    </row>
    <row r="518" spans="14:23" x14ac:dyDescent="0.25">
      <c r="N518" s="21"/>
      <c r="O518" s="21"/>
      <c r="P518" s="21"/>
      <c r="Q518" s="21"/>
      <c r="R518" s="21"/>
      <c r="S518" s="21"/>
      <c r="T518" s="21"/>
      <c r="U518" s="21"/>
      <c r="V518" s="21"/>
      <c r="W518" s="21"/>
    </row>
    <row r="519" spans="14:23" x14ac:dyDescent="0.25">
      <c r="N519" s="21"/>
      <c r="O519" s="21"/>
      <c r="P519" s="21"/>
      <c r="Q519" s="21"/>
      <c r="R519" s="21"/>
      <c r="S519" s="21"/>
      <c r="T519" s="21"/>
      <c r="U519" s="21"/>
      <c r="V519" s="21"/>
      <c r="W519" s="21"/>
    </row>
    <row r="520" spans="14:23" x14ac:dyDescent="0.25">
      <c r="N520" s="21"/>
      <c r="O520" s="21"/>
      <c r="P520" s="21"/>
      <c r="Q520" s="21"/>
      <c r="R520" s="21"/>
      <c r="S520" s="21"/>
      <c r="T520" s="21"/>
      <c r="U520" s="21"/>
      <c r="V520" s="21"/>
      <c r="W520" s="21"/>
    </row>
    <row r="521" spans="14:23" x14ac:dyDescent="0.25">
      <c r="N521" s="21"/>
      <c r="O521" s="21"/>
      <c r="P521" s="21"/>
      <c r="Q521" s="21"/>
      <c r="R521" s="21"/>
      <c r="S521" s="21"/>
      <c r="T521" s="21"/>
      <c r="U521" s="21"/>
      <c r="V521" s="21"/>
      <c r="W521" s="21"/>
    </row>
    <row r="522" spans="14:23" x14ac:dyDescent="0.25">
      <c r="N522" s="21"/>
      <c r="O522" s="21"/>
      <c r="P522" s="21"/>
      <c r="Q522" s="21"/>
      <c r="R522" s="21"/>
      <c r="S522" s="21"/>
      <c r="T522" s="21"/>
      <c r="U522" s="21"/>
      <c r="V522" s="21"/>
      <c r="W522" s="21"/>
    </row>
    <row r="523" spans="14:23" x14ac:dyDescent="0.25">
      <c r="N523" s="21"/>
      <c r="O523" s="21"/>
      <c r="P523" s="21"/>
      <c r="Q523" s="21"/>
      <c r="R523" s="21"/>
      <c r="S523" s="21"/>
      <c r="T523" s="21"/>
      <c r="U523" s="21"/>
      <c r="V523" s="21"/>
      <c r="W523" s="21"/>
    </row>
    <row r="524" spans="14:23" x14ac:dyDescent="0.25">
      <c r="N524" s="21"/>
      <c r="O524" s="21"/>
      <c r="P524" s="21"/>
      <c r="Q524" s="21"/>
      <c r="R524" s="21"/>
      <c r="S524" s="21"/>
      <c r="T524" s="21"/>
      <c r="U524" s="21"/>
      <c r="V524" s="21"/>
      <c r="W524" s="21"/>
    </row>
    <row r="525" spans="14:23" x14ac:dyDescent="0.25">
      <c r="N525" s="21"/>
      <c r="O525" s="21"/>
      <c r="P525" s="21"/>
      <c r="Q525" s="21"/>
      <c r="R525" s="21"/>
      <c r="S525" s="21"/>
      <c r="T525" s="21"/>
      <c r="U525" s="21"/>
      <c r="V525" s="21"/>
      <c r="W525" s="21"/>
    </row>
    <row r="526" spans="14:23" x14ac:dyDescent="0.25">
      <c r="N526" s="21"/>
      <c r="O526" s="21"/>
      <c r="P526" s="21"/>
      <c r="Q526" s="21"/>
      <c r="R526" s="21"/>
      <c r="S526" s="21"/>
      <c r="T526" s="21"/>
      <c r="U526" s="21"/>
      <c r="V526" s="21"/>
      <c r="W526" s="21"/>
    </row>
    <row r="527" spans="14:23" x14ac:dyDescent="0.25">
      <c r="N527" s="21"/>
      <c r="O527" s="21"/>
      <c r="P527" s="21"/>
      <c r="Q527" s="21"/>
      <c r="R527" s="21"/>
      <c r="S527" s="21"/>
      <c r="T527" s="21"/>
      <c r="U527" s="21"/>
      <c r="V527" s="21"/>
      <c r="W527" s="21"/>
    </row>
    <row r="528" spans="14:23" x14ac:dyDescent="0.25">
      <c r="N528" s="21"/>
      <c r="O528" s="21"/>
      <c r="P528" s="21"/>
      <c r="Q528" s="21"/>
      <c r="R528" s="21"/>
      <c r="S528" s="21"/>
      <c r="T528" s="21"/>
      <c r="U528" s="21"/>
      <c r="V528" s="21"/>
      <c r="W528" s="21"/>
    </row>
    <row r="529" spans="14:23" x14ac:dyDescent="0.25">
      <c r="N529" s="21"/>
      <c r="O529" s="21"/>
      <c r="P529" s="21"/>
      <c r="Q529" s="21"/>
      <c r="R529" s="21"/>
      <c r="S529" s="21"/>
      <c r="T529" s="21"/>
      <c r="U529" s="21"/>
      <c r="V529" s="21"/>
      <c r="W529" s="21"/>
    </row>
    <row r="530" spans="14:23" x14ac:dyDescent="0.25">
      <c r="N530" s="21"/>
      <c r="O530" s="21"/>
      <c r="P530" s="21"/>
      <c r="Q530" s="21"/>
      <c r="R530" s="21"/>
      <c r="S530" s="21"/>
      <c r="T530" s="21"/>
      <c r="U530" s="21"/>
      <c r="V530" s="21"/>
      <c r="W530" s="21"/>
    </row>
    <row r="531" spans="14:23" x14ac:dyDescent="0.25">
      <c r="N531" s="21"/>
      <c r="O531" s="21"/>
      <c r="P531" s="21"/>
      <c r="Q531" s="21"/>
      <c r="R531" s="21"/>
      <c r="S531" s="21"/>
      <c r="T531" s="21"/>
      <c r="U531" s="21"/>
      <c r="V531" s="21"/>
      <c r="W531" s="21"/>
    </row>
    <row r="532" spans="14:23" x14ac:dyDescent="0.25">
      <c r="N532" s="21"/>
      <c r="O532" s="21"/>
      <c r="P532" s="21"/>
      <c r="Q532" s="21"/>
      <c r="R532" s="21"/>
      <c r="S532" s="21"/>
      <c r="T532" s="21"/>
      <c r="U532" s="21"/>
      <c r="V532" s="21"/>
      <c r="W532" s="21"/>
    </row>
    <row r="533" spans="14:23" x14ac:dyDescent="0.25">
      <c r="N533" s="21"/>
      <c r="O533" s="21"/>
      <c r="P533" s="21"/>
      <c r="Q533" s="21"/>
      <c r="R533" s="21"/>
      <c r="S533" s="21"/>
      <c r="T533" s="21"/>
      <c r="U533" s="21"/>
      <c r="V533" s="21"/>
      <c r="W533" s="21"/>
    </row>
    <row r="534" spans="14:23" x14ac:dyDescent="0.25">
      <c r="N534" s="21"/>
      <c r="O534" s="21"/>
      <c r="P534" s="21"/>
      <c r="Q534" s="21"/>
      <c r="R534" s="21"/>
      <c r="S534" s="21"/>
      <c r="T534" s="21"/>
      <c r="U534" s="21"/>
      <c r="V534" s="21"/>
      <c r="W534" s="21"/>
    </row>
    <row r="535" spans="14:23" x14ac:dyDescent="0.25">
      <c r="N535" s="21"/>
      <c r="O535" s="21"/>
      <c r="P535" s="21"/>
      <c r="Q535" s="21"/>
      <c r="R535" s="21"/>
      <c r="S535" s="21"/>
      <c r="T535" s="21"/>
      <c r="U535" s="21"/>
      <c r="V535" s="21"/>
      <c r="W535" s="21"/>
    </row>
    <row r="536" spans="14:23" x14ac:dyDescent="0.25">
      <c r="N536" s="21"/>
      <c r="O536" s="21"/>
      <c r="P536" s="21"/>
      <c r="Q536" s="21"/>
      <c r="R536" s="21"/>
      <c r="S536" s="21"/>
      <c r="T536" s="21"/>
      <c r="U536" s="21"/>
      <c r="V536" s="21"/>
      <c r="W536" s="21"/>
    </row>
    <row r="537" spans="14:23" x14ac:dyDescent="0.25">
      <c r="N537" s="21"/>
      <c r="O537" s="21"/>
      <c r="P537" s="21"/>
      <c r="Q537" s="21"/>
      <c r="R537" s="21"/>
      <c r="S537" s="21"/>
      <c r="T537" s="21"/>
      <c r="U537" s="21"/>
      <c r="V537" s="21"/>
      <c r="W537" s="21"/>
    </row>
    <row r="538" spans="14:23" x14ac:dyDescent="0.25">
      <c r="N538" s="21"/>
      <c r="O538" s="21"/>
      <c r="P538" s="21"/>
      <c r="Q538" s="21"/>
      <c r="R538" s="21"/>
      <c r="S538" s="21"/>
      <c r="T538" s="21"/>
      <c r="U538" s="21"/>
      <c r="V538" s="21"/>
      <c r="W538" s="21"/>
    </row>
    <row r="539" spans="14:23" x14ac:dyDescent="0.25">
      <c r="N539" s="21"/>
      <c r="O539" s="21"/>
      <c r="P539" s="21"/>
      <c r="Q539" s="21"/>
      <c r="R539" s="21"/>
      <c r="S539" s="21"/>
      <c r="T539" s="21"/>
      <c r="U539" s="21"/>
      <c r="V539" s="21"/>
      <c r="W539" s="21"/>
    </row>
    <row r="540" spans="14:23" x14ac:dyDescent="0.25">
      <c r="N540" s="21"/>
      <c r="O540" s="21"/>
      <c r="P540" s="21"/>
      <c r="Q540" s="21"/>
      <c r="R540" s="21"/>
      <c r="S540" s="21"/>
      <c r="T540" s="21"/>
      <c r="U540" s="21"/>
      <c r="V540" s="21"/>
      <c r="W540" s="21"/>
    </row>
    <row r="541" spans="14:23" x14ac:dyDescent="0.25">
      <c r="N541" s="21"/>
      <c r="O541" s="21"/>
      <c r="P541" s="21"/>
      <c r="Q541" s="21"/>
      <c r="R541" s="21"/>
      <c r="S541" s="21"/>
      <c r="T541" s="21"/>
      <c r="U541" s="21"/>
      <c r="V541" s="21"/>
      <c r="W541" s="21"/>
    </row>
    <row r="542" spans="14:23" x14ac:dyDescent="0.25">
      <c r="N542" s="21"/>
      <c r="O542" s="21"/>
      <c r="P542" s="21"/>
      <c r="Q542" s="21"/>
      <c r="R542" s="21"/>
      <c r="S542" s="21"/>
      <c r="T542" s="21"/>
      <c r="U542" s="21"/>
      <c r="V542" s="21"/>
      <c r="W542" s="21"/>
    </row>
    <row r="543" spans="14:23" x14ac:dyDescent="0.25">
      <c r="N543" s="21"/>
      <c r="O543" s="21"/>
      <c r="P543" s="21"/>
      <c r="Q543" s="21"/>
      <c r="R543" s="21"/>
      <c r="S543" s="21"/>
      <c r="T543" s="21"/>
      <c r="U543" s="21"/>
      <c r="V543" s="21"/>
      <c r="W543" s="21"/>
    </row>
    <row r="544" spans="14:23" x14ac:dyDescent="0.25">
      <c r="N544" s="21"/>
      <c r="O544" s="21"/>
      <c r="P544" s="21"/>
      <c r="Q544" s="21"/>
      <c r="R544" s="21"/>
      <c r="S544" s="21"/>
      <c r="T544" s="21"/>
      <c r="U544" s="21"/>
      <c r="V544" s="21"/>
      <c r="W544" s="21"/>
    </row>
    <row r="545" spans="14:23" x14ac:dyDescent="0.25">
      <c r="N545" s="21"/>
      <c r="O545" s="21"/>
      <c r="P545" s="21"/>
      <c r="Q545" s="21"/>
      <c r="R545" s="21"/>
      <c r="S545" s="21"/>
      <c r="T545" s="21"/>
      <c r="U545" s="21"/>
      <c r="V545" s="21"/>
      <c r="W545" s="21"/>
    </row>
    <row r="546" spans="14:23" x14ac:dyDescent="0.25">
      <c r="N546" s="21"/>
      <c r="O546" s="21"/>
      <c r="P546" s="21"/>
      <c r="Q546" s="21"/>
      <c r="R546" s="21"/>
      <c r="S546" s="21"/>
      <c r="T546" s="21"/>
      <c r="U546" s="21"/>
      <c r="V546" s="21"/>
      <c r="W546" s="21"/>
    </row>
    <row r="547" spans="14:23" x14ac:dyDescent="0.25">
      <c r="N547" s="21"/>
      <c r="O547" s="21"/>
      <c r="P547" s="21"/>
      <c r="Q547" s="21"/>
      <c r="R547" s="21"/>
      <c r="S547" s="21"/>
      <c r="T547" s="21"/>
      <c r="U547" s="21"/>
      <c r="V547" s="21"/>
      <c r="W547" s="21"/>
    </row>
    <row r="548" spans="14:23" x14ac:dyDescent="0.25">
      <c r="N548" s="21"/>
      <c r="O548" s="21"/>
      <c r="P548" s="21"/>
      <c r="Q548" s="21"/>
      <c r="R548" s="21"/>
      <c r="S548" s="21"/>
      <c r="T548" s="21"/>
      <c r="U548" s="21"/>
      <c r="V548" s="21"/>
      <c r="W548" s="21"/>
    </row>
    <row r="549" spans="14:23" x14ac:dyDescent="0.25">
      <c r="N549" s="21"/>
      <c r="O549" s="21"/>
      <c r="P549" s="21"/>
      <c r="Q549" s="21"/>
      <c r="R549" s="21"/>
      <c r="S549" s="21"/>
      <c r="T549" s="21"/>
      <c r="U549" s="21"/>
      <c r="V549" s="21"/>
      <c r="W549" s="21"/>
    </row>
    <row r="550" spans="14:23" x14ac:dyDescent="0.25">
      <c r="N550" s="21"/>
      <c r="O550" s="21"/>
      <c r="P550" s="21"/>
      <c r="Q550" s="21"/>
      <c r="R550" s="21"/>
      <c r="S550" s="21"/>
      <c r="T550" s="21"/>
      <c r="U550" s="21"/>
      <c r="V550" s="21"/>
      <c r="W550" s="21"/>
    </row>
    <row r="551" spans="14:23" x14ac:dyDescent="0.25">
      <c r="N551" s="21"/>
      <c r="O551" s="21"/>
      <c r="P551" s="21"/>
      <c r="Q551" s="21"/>
      <c r="R551" s="21"/>
      <c r="S551" s="21"/>
      <c r="T551" s="21"/>
      <c r="U551" s="21"/>
      <c r="V551" s="21"/>
      <c r="W551" s="21"/>
    </row>
    <row r="552" spans="14:23" x14ac:dyDescent="0.25">
      <c r="N552" s="21"/>
      <c r="O552" s="21"/>
      <c r="P552" s="21"/>
      <c r="Q552" s="21"/>
      <c r="R552" s="21"/>
      <c r="S552" s="21"/>
      <c r="T552" s="21"/>
      <c r="U552" s="21"/>
      <c r="V552" s="21"/>
      <c r="W552" s="21"/>
    </row>
    <row r="553" spans="14:23" x14ac:dyDescent="0.25">
      <c r="N553" s="21"/>
      <c r="O553" s="21"/>
      <c r="P553" s="21"/>
      <c r="Q553" s="21"/>
      <c r="R553" s="21"/>
      <c r="S553" s="21"/>
      <c r="T553" s="21"/>
      <c r="U553" s="21"/>
      <c r="V553" s="21"/>
      <c r="W553" s="21"/>
    </row>
    <row r="554" spans="14:23" x14ac:dyDescent="0.25">
      <c r="N554" s="21"/>
      <c r="O554" s="21"/>
      <c r="P554" s="21"/>
      <c r="Q554" s="21"/>
      <c r="R554" s="21"/>
      <c r="S554" s="21"/>
      <c r="T554" s="21"/>
      <c r="U554" s="21"/>
      <c r="V554" s="21"/>
      <c r="W554" s="21"/>
    </row>
    <row r="555" spans="14:23" x14ac:dyDescent="0.25">
      <c r="N555" s="21"/>
      <c r="O555" s="21"/>
      <c r="P555" s="21"/>
      <c r="Q555" s="21"/>
      <c r="R555" s="21"/>
      <c r="S555" s="21"/>
      <c r="T555" s="21"/>
      <c r="U555" s="21"/>
      <c r="V555" s="21"/>
      <c r="W555" s="21"/>
    </row>
    <row r="556" spans="14:23" x14ac:dyDescent="0.25">
      <c r="N556" s="21"/>
      <c r="O556" s="21"/>
      <c r="P556" s="21"/>
      <c r="Q556" s="21"/>
      <c r="R556" s="21"/>
      <c r="S556" s="21"/>
      <c r="T556" s="21"/>
      <c r="U556" s="21"/>
      <c r="V556" s="21"/>
      <c r="W556" s="21"/>
    </row>
    <row r="557" spans="14:23" x14ac:dyDescent="0.25">
      <c r="N557" s="21"/>
      <c r="O557" s="21"/>
      <c r="P557" s="21"/>
      <c r="Q557" s="21"/>
      <c r="R557" s="21"/>
      <c r="S557" s="21"/>
      <c r="T557" s="21"/>
      <c r="U557" s="21"/>
      <c r="V557" s="21"/>
      <c r="W557" s="21"/>
    </row>
    <row r="558" spans="14:23" x14ac:dyDescent="0.25">
      <c r="N558" s="21"/>
      <c r="O558" s="21"/>
      <c r="P558" s="21"/>
      <c r="Q558" s="21"/>
      <c r="R558" s="21"/>
      <c r="S558" s="21"/>
      <c r="T558" s="21"/>
      <c r="U558" s="21"/>
      <c r="V558" s="21"/>
      <c r="W558" s="21"/>
    </row>
    <row r="559" spans="14:23" x14ac:dyDescent="0.25">
      <c r="N559" s="21"/>
      <c r="O559" s="21"/>
      <c r="P559" s="21"/>
      <c r="Q559" s="21"/>
      <c r="R559" s="21"/>
      <c r="S559" s="21"/>
      <c r="T559" s="21"/>
      <c r="U559" s="21"/>
      <c r="V559" s="21"/>
      <c r="W559" s="21"/>
    </row>
    <row r="560" spans="14:23" x14ac:dyDescent="0.25">
      <c r="N560" s="21"/>
      <c r="O560" s="21"/>
      <c r="P560" s="21"/>
      <c r="Q560" s="21"/>
      <c r="R560" s="21"/>
      <c r="S560" s="21"/>
      <c r="T560" s="21"/>
      <c r="U560" s="21"/>
      <c r="V560" s="21"/>
      <c r="W560" s="21"/>
    </row>
    <row r="561" spans="14:23" x14ac:dyDescent="0.25">
      <c r="N561" s="21"/>
      <c r="O561" s="21"/>
      <c r="P561" s="21"/>
      <c r="Q561" s="21"/>
      <c r="R561" s="21"/>
      <c r="S561" s="21"/>
      <c r="T561" s="21"/>
      <c r="U561" s="21"/>
      <c r="V561" s="21"/>
      <c r="W561" s="21"/>
    </row>
    <row r="562" spans="14:23" x14ac:dyDescent="0.25">
      <c r="N562" s="21"/>
      <c r="O562" s="21"/>
      <c r="P562" s="21"/>
      <c r="Q562" s="21"/>
      <c r="R562" s="21"/>
      <c r="S562" s="21"/>
      <c r="T562" s="21"/>
      <c r="U562" s="21"/>
      <c r="V562" s="21"/>
      <c r="W562" s="21"/>
    </row>
    <row r="563" spans="14:23" x14ac:dyDescent="0.25">
      <c r="N563" s="21"/>
      <c r="O563" s="21"/>
      <c r="P563" s="21"/>
      <c r="Q563" s="21"/>
      <c r="R563" s="21"/>
      <c r="S563" s="21"/>
      <c r="T563" s="21"/>
      <c r="U563" s="21"/>
      <c r="V563" s="21"/>
      <c r="W563" s="21"/>
    </row>
    <row r="564" spans="14:23" x14ac:dyDescent="0.25">
      <c r="N564" s="21"/>
      <c r="O564" s="21"/>
      <c r="P564" s="21"/>
      <c r="Q564" s="21"/>
      <c r="R564" s="21"/>
      <c r="S564" s="21"/>
      <c r="T564" s="21"/>
      <c r="U564" s="21"/>
      <c r="V564" s="21"/>
      <c r="W564" s="21"/>
    </row>
    <row r="565" spans="14:23" x14ac:dyDescent="0.25">
      <c r="N565" s="21"/>
      <c r="O565" s="21"/>
      <c r="P565" s="21"/>
      <c r="Q565" s="21"/>
      <c r="R565" s="21"/>
      <c r="S565" s="21"/>
      <c r="T565" s="21"/>
      <c r="U565" s="21"/>
      <c r="V565" s="21"/>
      <c r="W565" s="21"/>
    </row>
    <row r="566" spans="14:23" x14ac:dyDescent="0.25">
      <c r="N566" s="21"/>
      <c r="O566" s="21"/>
      <c r="P566" s="21"/>
      <c r="Q566" s="21"/>
      <c r="R566" s="21"/>
      <c r="S566" s="21"/>
      <c r="T566" s="21"/>
      <c r="U566" s="21"/>
      <c r="V566" s="21"/>
      <c r="W566" s="21"/>
    </row>
    <row r="567" spans="14:23" x14ac:dyDescent="0.25">
      <c r="N567" s="21"/>
      <c r="O567" s="21"/>
      <c r="P567" s="21"/>
      <c r="Q567" s="21"/>
      <c r="R567" s="21"/>
      <c r="S567" s="21"/>
      <c r="T567" s="21"/>
      <c r="U567" s="21"/>
      <c r="V567" s="21"/>
      <c r="W567" s="21"/>
    </row>
    <row r="568" spans="14:23" x14ac:dyDescent="0.25">
      <c r="N568" s="21"/>
      <c r="O568" s="21"/>
      <c r="P568" s="21"/>
      <c r="Q568" s="21"/>
      <c r="R568" s="21"/>
      <c r="S568" s="21"/>
      <c r="T568" s="21"/>
      <c r="U568" s="21"/>
      <c r="V568" s="21"/>
      <c r="W568" s="21"/>
    </row>
    <row r="569" spans="14:23" x14ac:dyDescent="0.25">
      <c r="N569" s="21"/>
      <c r="O569" s="21"/>
      <c r="P569" s="21"/>
      <c r="Q569" s="21"/>
      <c r="R569" s="21"/>
      <c r="S569" s="21"/>
      <c r="T569" s="21"/>
      <c r="U569" s="21"/>
      <c r="V569" s="21"/>
      <c r="W569" s="21"/>
    </row>
    <row r="570" spans="14:23" x14ac:dyDescent="0.25">
      <c r="N570" s="21"/>
      <c r="O570" s="21"/>
      <c r="P570" s="21"/>
      <c r="Q570" s="21"/>
      <c r="R570" s="21"/>
      <c r="S570" s="21"/>
      <c r="T570" s="21"/>
      <c r="U570" s="21"/>
      <c r="V570" s="21"/>
      <c r="W570" s="21"/>
    </row>
    <row r="571" spans="14:23" x14ac:dyDescent="0.25">
      <c r="N571" s="21"/>
      <c r="O571" s="21"/>
      <c r="P571" s="21"/>
      <c r="Q571" s="21"/>
      <c r="R571" s="21"/>
      <c r="S571" s="21"/>
      <c r="T571" s="21"/>
      <c r="U571" s="21"/>
      <c r="V571" s="21"/>
      <c r="W571" s="21"/>
    </row>
    <row r="572" spans="14:23" x14ac:dyDescent="0.25">
      <c r="N572" s="21"/>
      <c r="O572" s="21"/>
      <c r="P572" s="21"/>
      <c r="Q572" s="21"/>
      <c r="R572" s="21"/>
      <c r="S572" s="21"/>
      <c r="T572" s="21"/>
      <c r="U572" s="21"/>
      <c r="V572" s="21"/>
      <c r="W572" s="21"/>
    </row>
    <row r="573" spans="14:23" x14ac:dyDescent="0.25">
      <c r="N573" s="21"/>
      <c r="O573" s="21"/>
      <c r="P573" s="21"/>
      <c r="Q573" s="21"/>
      <c r="R573" s="21"/>
      <c r="S573" s="21"/>
      <c r="T573" s="21"/>
      <c r="U573" s="21"/>
      <c r="V573" s="21"/>
      <c r="W573" s="21"/>
    </row>
    <row r="574" spans="14:23" x14ac:dyDescent="0.25">
      <c r="N574" s="21"/>
      <c r="O574" s="21"/>
      <c r="P574" s="21"/>
      <c r="Q574" s="21"/>
      <c r="R574" s="21"/>
      <c r="S574" s="21"/>
      <c r="T574" s="21"/>
      <c r="U574" s="21"/>
      <c r="V574" s="21"/>
      <c r="W574" s="21"/>
    </row>
    <row r="575" spans="14:23" x14ac:dyDescent="0.25">
      <c r="N575" s="21"/>
      <c r="O575" s="21"/>
      <c r="P575" s="21"/>
      <c r="Q575" s="21"/>
      <c r="R575" s="21"/>
      <c r="S575" s="21"/>
      <c r="T575" s="21"/>
      <c r="U575" s="21"/>
      <c r="V575" s="21"/>
      <c r="W575" s="21"/>
    </row>
    <row r="576" spans="14:23" x14ac:dyDescent="0.25">
      <c r="N576" s="21"/>
      <c r="O576" s="21"/>
      <c r="P576" s="21"/>
      <c r="Q576" s="21"/>
      <c r="R576" s="21"/>
      <c r="S576" s="21"/>
      <c r="T576" s="21"/>
      <c r="U576" s="21"/>
      <c r="V576" s="21"/>
      <c r="W576" s="21"/>
    </row>
    <row r="577" spans="14:23" x14ac:dyDescent="0.25">
      <c r="N577" s="21"/>
      <c r="O577" s="21"/>
      <c r="P577" s="21"/>
      <c r="Q577" s="21"/>
      <c r="R577" s="21"/>
      <c r="S577" s="21"/>
      <c r="T577" s="21"/>
      <c r="U577" s="21"/>
      <c r="V577" s="21"/>
      <c r="W577" s="21"/>
    </row>
    <row r="578" spans="14:23" x14ac:dyDescent="0.25">
      <c r="N578" s="21"/>
      <c r="O578" s="21"/>
      <c r="P578" s="21"/>
      <c r="Q578" s="21"/>
      <c r="R578" s="21"/>
      <c r="S578" s="21"/>
      <c r="T578" s="21"/>
      <c r="U578" s="21"/>
      <c r="V578" s="21"/>
      <c r="W578" s="21"/>
    </row>
    <row r="579" spans="14:23" x14ac:dyDescent="0.25">
      <c r="N579" s="21"/>
      <c r="O579" s="21"/>
      <c r="P579" s="21"/>
      <c r="Q579" s="21"/>
      <c r="R579" s="21"/>
      <c r="S579" s="21"/>
      <c r="T579" s="21"/>
      <c r="U579" s="21"/>
      <c r="V579" s="21"/>
      <c r="W579" s="21"/>
    </row>
    <row r="580" spans="14:23" x14ac:dyDescent="0.25">
      <c r="N580" s="21"/>
      <c r="O580" s="21"/>
      <c r="P580" s="21"/>
      <c r="Q580" s="21"/>
      <c r="R580" s="21"/>
      <c r="S580" s="21"/>
      <c r="T580" s="21"/>
      <c r="U580" s="21"/>
      <c r="V580" s="21"/>
      <c r="W580" s="21"/>
    </row>
    <row r="581" spans="14:23" x14ac:dyDescent="0.25">
      <c r="N581" s="21"/>
      <c r="O581" s="21"/>
      <c r="P581" s="21"/>
      <c r="Q581" s="21"/>
      <c r="R581" s="21"/>
      <c r="S581" s="21"/>
      <c r="T581" s="21"/>
      <c r="U581" s="21"/>
      <c r="V581" s="21"/>
      <c r="W581" s="21"/>
    </row>
    <row r="582" spans="14:23" x14ac:dyDescent="0.25">
      <c r="N582" s="21"/>
      <c r="O582" s="21"/>
      <c r="P582" s="21"/>
      <c r="Q582" s="21"/>
      <c r="R582" s="21"/>
      <c r="S582" s="21"/>
      <c r="T582" s="21"/>
      <c r="U582" s="21"/>
      <c r="V582" s="21"/>
      <c r="W582" s="21"/>
    </row>
    <row r="583" spans="14:23" x14ac:dyDescent="0.25">
      <c r="N583" s="21"/>
      <c r="O583" s="21"/>
      <c r="P583" s="21"/>
      <c r="Q583" s="21"/>
      <c r="R583" s="21"/>
      <c r="S583" s="21"/>
      <c r="T583" s="21"/>
      <c r="U583" s="21"/>
      <c r="V583" s="21"/>
      <c r="W583" s="21"/>
    </row>
    <row r="584" spans="14:23" x14ac:dyDescent="0.25">
      <c r="N584" s="21"/>
      <c r="O584" s="21"/>
      <c r="P584" s="21"/>
      <c r="Q584" s="21"/>
      <c r="R584" s="21"/>
      <c r="S584" s="21"/>
      <c r="T584" s="21"/>
      <c r="U584" s="21"/>
      <c r="V584" s="21"/>
      <c r="W584" s="21"/>
    </row>
    <row r="585" spans="14:23" x14ac:dyDescent="0.25">
      <c r="N585" s="21"/>
      <c r="O585" s="21"/>
      <c r="P585" s="21"/>
      <c r="Q585" s="21"/>
      <c r="R585" s="21"/>
      <c r="S585" s="21"/>
      <c r="T585" s="21"/>
      <c r="U585" s="21"/>
      <c r="V585" s="21"/>
      <c r="W585" s="21"/>
    </row>
    <row r="586" spans="14:23" x14ac:dyDescent="0.25">
      <c r="N586" s="21"/>
      <c r="O586" s="21"/>
      <c r="P586" s="21"/>
      <c r="Q586" s="21"/>
      <c r="R586" s="21"/>
      <c r="S586" s="21"/>
      <c r="T586" s="21"/>
      <c r="U586" s="21"/>
      <c r="V586" s="21"/>
      <c r="W586" s="21"/>
    </row>
    <row r="587" spans="14:23" x14ac:dyDescent="0.25">
      <c r="N587" s="21"/>
      <c r="O587" s="21"/>
      <c r="P587" s="21"/>
      <c r="Q587" s="21"/>
      <c r="R587" s="21"/>
      <c r="S587" s="21"/>
      <c r="T587" s="21"/>
      <c r="U587" s="21"/>
      <c r="V587" s="21"/>
      <c r="W587" s="21"/>
    </row>
    <row r="588" spans="14:23" x14ac:dyDescent="0.25">
      <c r="N588" s="21"/>
      <c r="O588" s="21"/>
      <c r="P588" s="21"/>
      <c r="Q588" s="21"/>
      <c r="R588" s="21"/>
      <c r="S588" s="21"/>
      <c r="T588" s="21"/>
      <c r="U588" s="21"/>
      <c r="V588" s="21"/>
      <c r="W588" s="21"/>
    </row>
    <row r="589" spans="14:23" x14ac:dyDescent="0.25">
      <c r="N589" s="21"/>
      <c r="O589" s="21"/>
      <c r="P589" s="21"/>
      <c r="Q589" s="21"/>
      <c r="R589" s="21"/>
      <c r="S589" s="21"/>
      <c r="T589" s="21"/>
      <c r="U589" s="21"/>
      <c r="V589" s="21"/>
      <c r="W589" s="21"/>
    </row>
    <row r="590" spans="14:23" x14ac:dyDescent="0.25">
      <c r="N590" s="21"/>
      <c r="O590" s="21"/>
      <c r="P590" s="21"/>
      <c r="Q590" s="21"/>
      <c r="R590" s="21"/>
      <c r="S590" s="21"/>
      <c r="T590" s="21"/>
      <c r="U590" s="21"/>
      <c r="V590" s="21"/>
      <c r="W590" s="21"/>
    </row>
    <row r="591" spans="14:23" x14ac:dyDescent="0.25">
      <c r="N591" s="21"/>
      <c r="O591" s="21"/>
      <c r="P591" s="21"/>
      <c r="Q591" s="21"/>
      <c r="R591" s="21"/>
      <c r="S591" s="21"/>
      <c r="T591" s="21"/>
      <c r="U591" s="21"/>
      <c r="V591" s="21"/>
      <c r="W591" s="21"/>
    </row>
    <row r="592" spans="14:23" x14ac:dyDescent="0.25">
      <c r="N592" s="21"/>
      <c r="O592" s="21"/>
      <c r="P592" s="21"/>
      <c r="Q592" s="21"/>
      <c r="R592" s="21"/>
      <c r="S592" s="21"/>
      <c r="T592" s="21"/>
      <c r="U592" s="21"/>
      <c r="V592" s="21"/>
      <c r="W592" s="21"/>
    </row>
    <row r="593" spans="14:23" x14ac:dyDescent="0.25">
      <c r="N593" s="21"/>
      <c r="O593" s="21"/>
      <c r="P593" s="21"/>
      <c r="Q593" s="21"/>
      <c r="R593" s="21"/>
      <c r="S593" s="21"/>
      <c r="T593" s="21"/>
      <c r="U593" s="21"/>
      <c r="V593" s="21"/>
      <c r="W593" s="21"/>
    </row>
    <row r="594" spans="14:23" x14ac:dyDescent="0.25">
      <c r="N594" s="21"/>
      <c r="O594" s="21"/>
      <c r="P594" s="21"/>
      <c r="Q594" s="21"/>
      <c r="R594" s="21"/>
      <c r="S594" s="21"/>
      <c r="T594" s="21"/>
      <c r="U594" s="21"/>
      <c r="V594" s="21"/>
      <c r="W594" s="21"/>
    </row>
    <row r="595" spans="14:23" x14ac:dyDescent="0.25">
      <c r="N595" s="21"/>
      <c r="O595" s="21"/>
      <c r="P595" s="21"/>
      <c r="Q595" s="21"/>
      <c r="R595" s="21"/>
      <c r="S595" s="21"/>
      <c r="T595" s="21"/>
      <c r="U595" s="21"/>
      <c r="V595" s="21"/>
      <c r="W595" s="21"/>
    </row>
    <row r="596" spans="14:23" x14ac:dyDescent="0.25">
      <c r="N596" s="21"/>
      <c r="O596" s="21"/>
      <c r="P596" s="21"/>
      <c r="Q596" s="21"/>
      <c r="R596" s="21"/>
      <c r="S596" s="21"/>
      <c r="T596" s="21"/>
      <c r="U596" s="21"/>
      <c r="V596" s="21"/>
      <c r="W596" s="21"/>
    </row>
    <row r="597" spans="14:23" x14ac:dyDescent="0.25">
      <c r="N597" s="21"/>
      <c r="O597" s="21"/>
      <c r="P597" s="21"/>
      <c r="Q597" s="21"/>
      <c r="R597" s="21"/>
      <c r="S597" s="21"/>
      <c r="T597" s="21"/>
      <c r="U597" s="21"/>
      <c r="V597" s="21"/>
      <c r="W597" s="21"/>
    </row>
    <row r="598" spans="14:23" x14ac:dyDescent="0.25">
      <c r="N598" s="21"/>
      <c r="O598" s="21"/>
      <c r="P598" s="21"/>
      <c r="Q598" s="21"/>
      <c r="R598" s="21"/>
      <c r="S598" s="21"/>
      <c r="T598" s="21"/>
      <c r="U598" s="21"/>
      <c r="V598" s="21"/>
      <c r="W598" s="21"/>
    </row>
    <row r="599" spans="14:23" x14ac:dyDescent="0.25">
      <c r="N599" s="21"/>
      <c r="O599" s="21"/>
      <c r="P599" s="21"/>
      <c r="Q599" s="21"/>
      <c r="R599" s="21"/>
      <c r="S599" s="21"/>
      <c r="T599" s="21"/>
      <c r="U599" s="21"/>
      <c r="V599" s="21"/>
      <c r="W599" s="21"/>
    </row>
    <row r="600" spans="14:23" x14ac:dyDescent="0.25">
      <c r="N600" s="21"/>
      <c r="O600" s="21"/>
      <c r="P600" s="21"/>
      <c r="Q600" s="21"/>
      <c r="R600" s="21"/>
      <c r="S600" s="21"/>
      <c r="T600" s="21"/>
      <c r="U600" s="21"/>
      <c r="V600" s="21"/>
      <c r="W600" s="21"/>
    </row>
    <row r="601" spans="14:23" x14ac:dyDescent="0.25">
      <c r="N601" s="21"/>
      <c r="O601" s="21"/>
      <c r="P601" s="21"/>
      <c r="Q601" s="21"/>
      <c r="R601" s="21"/>
      <c r="S601" s="21"/>
      <c r="T601" s="21"/>
      <c r="U601" s="21"/>
      <c r="V601" s="21"/>
      <c r="W601" s="21"/>
    </row>
    <row r="602" spans="14:23" x14ac:dyDescent="0.25">
      <c r="N602" s="21"/>
      <c r="O602" s="21"/>
      <c r="P602" s="21"/>
      <c r="Q602" s="21"/>
      <c r="R602" s="21"/>
      <c r="S602" s="21"/>
      <c r="T602" s="21"/>
      <c r="U602" s="21"/>
      <c r="V602" s="21"/>
      <c r="W602" s="21"/>
    </row>
    <row r="603" spans="14:23" x14ac:dyDescent="0.25">
      <c r="N603" s="21"/>
      <c r="O603" s="21"/>
      <c r="P603" s="21"/>
      <c r="Q603" s="21"/>
      <c r="R603" s="21"/>
      <c r="S603" s="21"/>
      <c r="T603" s="21"/>
      <c r="U603" s="21"/>
      <c r="V603" s="21"/>
      <c r="W603" s="21"/>
    </row>
    <row r="604" spans="14:23" x14ac:dyDescent="0.25">
      <c r="N604" s="21"/>
      <c r="O604" s="21"/>
      <c r="P604" s="21"/>
      <c r="Q604" s="21"/>
      <c r="R604" s="21"/>
      <c r="S604" s="21"/>
      <c r="T604" s="21"/>
      <c r="U604" s="21"/>
      <c r="V604" s="21"/>
      <c r="W604" s="21"/>
    </row>
    <row r="605" spans="14:23" x14ac:dyDescent="0.25">
      <c r="N605" s="21"/>
      <c r="O605" s="21"/>
      <c r="P605" s="21"/>
      <c r="Q605" s="21"/>
      <c r="R605" s="21"/>
      <c r="S605" s="21"/>
      <c r="T605" s="21"/>
      <c r="U605" s="21"/>
      <c r="V605" s="21"/>
      <c r="W605" s="21"/>
    </row>
    <row r="606" spans="14:23" x14ac:dyDescent="0.25">
      <c r="N606" s="21"/>
      <c r="O606" s="21"/>
      <c r="P606" s="21"/>
      <c r="Q606" s="21"/>
      <c r="R606" s="21"/>
      <c r="S606" s="21"/>
      <c r="T606" s="21"/>
      <c r="U606" s="21"/>
      <c r="V606" s="21"/>
      <c r="W606" s="21"/>
    </row>
    <row r="607" spans="14:23" x14ac:dyDescent="0.25">
      <c r="N607" s="21"/>
      <c r="O607" s="21"/>
      <c r="P607" s="21"/>
      <c r="Q607" s="21"/>
      <c r="R607" s="21"/>
      <c r="S607" s="21"/>
      <c r="T607" s="21"/>
      <c r="U607" s="21"/>
      <c r="V607" s="21"/>
      <c r="W607" s="21"/>
    </row>
    <row r="608" spans="14:23" x14ac:dyDescent="0.25">
      <c r="N608" s="21"/>
      <c r="O608" s="21"/>
      <c r="P608" s="21"/>
      <c r="Q608" s="21"/>
      <c r="R608" s="21"/>
      <c r="S608" s="21"/>
      <c r="T608" s="21"/>
      <c r="U608" s="21"/>
      <c r="V608" s="21"/>
      <c r="W608" s="21"/>
    </row>
    <row r="609" spans="14:23" x14ac:dyDescent="0.25">
      <c r="N609" s="21"/>
      <c r="O609" s="21"/>
      <c r="P609" s="21"/>
      <c r="Q609" s="21"/>
      <c r="R609" s="21"/>
      <c r="S609" s="21"/>
      <c r="T609" s="21"/>
      <c r="U609" s="21"/>
      <c r="V609" s="21"/>
      <c r="W609" s="21"/>
    </row>
    <row r="610" spans="14:23" x14ac:dyDescent="0.25">
      <c r="N610" s="21"/>
      <c r="O610" s="21"/>
      <c r="P610" s="21"/>
      <c r="Q610" s="21"/>
      <c r="R610" s="21"/>
      <c r="S610" s="21"/>
      <c r="T610" s="21"/>
      <c r="U610" s="21"/>
      <c r="V610" s="21"/>
      <c r="W610" s="21"/>
    </row>
    <row r="611" spans="14:23" x14ac:dyDescent="0.25">
      <c r="N611" s="21"/>
      <c r="O611" s="21"/>
      <c r="P611" s="21"/>
      <c r="Q611" s="21"/>
      <c r="R611" s="21"/>
      <c r="S611" s="21"/>
      <c r="T611" s="21"/>
      <c r="U611" s="21"/>
      <c r="V611" s="21"/>
      <c r="W611" s="21"/>
    </row>
    <row r="612" spans="14:23" x14ac:dyDescent="0.25">
      <c r="N612" s="21"/>
      <c r="O612" s="21"/>
      <c r="P612" s="21"/>
      <c r="Q612" s="21"/>
      <c r="R612" s="21"/>
      <c r="S612" s="21"/>
      <c r="T612" s="21"/>
      <c r="U612" s="21"/>
      <c r="V612" s="21"/>
      <c r="W612" s="21"/>
    </row>
    <row r="613" spans="14:23" x14ac:dyDescent="0.25">
      <c r="N613" s="21"/>
      <c r="O613" s="21"/>
      <c r="P613" s="21"/>
      <c r="Q613" s="21"/>
      <c r="R613" s="21"/>
      <c r="S613" s="21"/>
      <c r="T613" s="21"/>
      <c r="U613" s="21"/>
      <c r="V613" s="21"/>
      <c r="W613" s="21"/>
    </row>
    <row r="614" spans="14:23" x14ac:dyDescent="0.25">
      <c r="N614" s="21"/>
      <c r="O614" s="21"/>
      <c r="P614" s="21"/>
      <c r="Q614" s="21"/>
      <c r="R614" s="21"/>
      <c r="S614" s="21"/>
      <c r="T614" s="21"/>
      <c r="U614" s="21"/>
      <c r="V614" s="21"/>
      <c r="W614" s="21"/>
    </row>
    <row r="615" spans="14:23" x14ac:dyDescent="0.25">
      <c r="N615" s="21"/>
      <c r="O615" s="21"/>
      <c r="P615" s="21"/>
      <c r="Q615" s="21"/>
      <c r="R615" s="21"/>
      <c r="S615" s="21"/>
      <c r="T615" s="21"/>
      <c r="U615" s="21"/>
      <c r="V615" s="21"/>
      <c r="W615" s="21"/>
    </row>
    <row r="616" spans="14:23" x14ac:dyDescent="0.25">
      <c r="N616" s="21"/>
      <c r="O616" s="21"/>
      <c r="P616" s="21"/>
      <c r="Q616" s="21"/>
      <c r="R616" s="21"/>
      <c r="S616" s="21"/>
      <c r="T616" s="21"/>
      <c r="U616" s="21"/>
      <c r="V616" s="21"/>
      <c r="W616" s="21"/>
    </row>
    <row r="617" spans="14:23" x14ac:dyDescent="0.25">
      <c r="N617" s="21"/>
      <c r="O617" s="21"/>
      <c r="P617" s="21"/>
      <c r="Q617" s="21"/>
      <c r="R617" s="21"/>
      <c r="S617" s="21"/>
      <c r="T617" s="21"/>
      <c r="U617" s="21"/>
      <c r="V617" s="21"/>
      <c r="W617" s="21"/>
    </row>
    <row r="618" spans="14:23" x14ac:dyDescent="0.25">
      <c r="N618" s="21"/>
      <c r="O618" s="21"/>
      <c r="P618" s="21"/>
      <c r="Q618" s="21"/>
      <c r="R618" s="21"/>
      <c r="S618" s="21"/>
      <c r="T618" s="21"/>
      <c r="U618" s="21"/>
      <c r="V618" s="21"/>
      <c r="W618" s="21"/>
    </row>
    <row r="619" spans="14:23" x14ac:dyDescent="0.25">
      <c r="N619" s="21"/>
      <c r="O619" s="21"/>
      <c r="P619" s="21"/>
      <c r="Q619" s="21"/>
      <c r="R619" s="21"/>
      <c r="S619" s="21"/>
      <c r="T619" s="21"/>
      <c r="U619" s="21"/>
      <c r="V619" s="21"/>
      <c r="W619" s="21"/>
    </row>
    <row r="620" spans="14:23" x14ac:dyDescent="0.25">
      <c r="N620" s="21"/>
      <c r="O620" s="21"/>
      <c r="P620" s="21"/>
      <c r="Q620" s="21"/>
      <c r="R620" s="21"/>
      <c r="S620" s="21"/>
      <c r="T620" s="21"/>
      <c r="U620" s="21"/>
      <c r="V620" s="21"/>
      <c r="W620" s="21"/>
    </row>
    <row r="621" spans="14:23" x14ac:dyDescent="0.25">
      <c r="N621" s="21"/>
      <c r="O621" s="21"/>
      <c r="P621" s="21"/>
      <c r="Q621" s="21"/>
      <c r="R621" s="21"/>
      <c r="S621" s="21"/>
      <c r="T621" s="21"/>
      <c r="U621" s="21"/>
      <c r="V621" s="21"/>
      <c r="W621" s="21"/>
    </row>
    <row r="622" spans="14:23" x14ac:dyDescent="0.25">
      <c r="N622" s="21"/>
      <c r="O622" s="21"/>
      <c r="P622" s="21"/>
      <c r="Q622" s="21"/>
      <c r="R622" s="21"/>
      <c r="S622" s="21"/>
      <c r="T622" s="21"/>
      <c r="U622" s="21"/>
      <c r="V622" s="21"/>
      <c r="W622" s="21"/>
    </row>
    <row r="623" spans="14:23" x14ac:dyDescent="0.25">
      <c r="N623" s="21"/>
      <c r="O623" s="21"/>
      <c r="P623" s="21"/>
      <c r="Q623" s="21"/>
      <c r="R623" s="21"/>
      <c r="S623" s="21"/>
      <c r="T623" s="21"/>
      <c r="U623" s="21"/>
      <c r="V623" s="21"/>
      <c r="W623" s="21"/>
    </row>
    <row r="624" spans="14:23" x14ac:dyDescent="0.25">
      <c r="N624" s="21"/>
      <c r="O624" s="21"/>
      <c r="P624" s="21"/>
      <c r="Q624" s="21"/>
      <c r="R624" s="21"/>
      <c r="S624" s="21"/>
      <c r="T624" s="21"/>
      <c r="U624" s="21"/>
      <c r="V624" s="21"/>
      <c r="W624" s="21"/>
    </row>
    <row r="625" spans="14:23" x14ac:dyDescent="0.25">
      <c r="N625" s="21"/>
      <c r="O625" s="21"/>
      <c r="P625" s="21"/>
      <c r="Q625" s="21"/>
      <c r="R625" s="21"/>
      <c r="S625" s="21"/>
      <c r="T625" s="21"/>
      <c r="U625" s="21"/>
      <c r="V625" s="21"/>
      <c r="W625" s="21"/>
    </row>
    <row r="626" spans="14:23" x14ac:dyDescent="0.25">
      <c r="N626" s="21"/>
      <c r="O626" s="21"/>
      <c r="P626" s="21"/>
      <c r="Q626" s="21"/>
      <c r="R626" s="21"/>
      <c r="S626" s="21"/>
      <c r="T626" s="21"/>
      <c r="U626" s="21"/>
      <c r="V626" s="21"/>
      <c r="W626" s="21"/>
    </row>
    <row r="627" spans="14:23" x14ac:dyDescent="0.25">
      <c r="N627" s="21"/>
      <c r="O627" s="21"/>
      <c r="P627" s="21"/>
      <c r="Q627" s="21"/>
      <c r="R627" s="21"/>
      <c r="S627" s="21"/>
      <c r="T627" s="21"/>
      <c r="U627" s="21"/>
      <c r="V627" s="21"/>
      <c r="W627" s="21"/>
    </row>
    <row r="628" spans="14:23" x14ac:dyDescent="0.25">
      <c r="N628" s="21"/>
      <c r="O628" s="21"/>
      <c r="P628" s="21"/>
      <c r="Q628" s="21"/>
      <c r="R628" s="21"/>
      <c r="S628" s="21"/>
      <c r="T628" s="21"/>
      <c r="U628" s="21"/>
      <c r="V628" s="21"/>
      <c r="W628" s="21"/>
    </row>
    <row r="629" spans="14:23" x14ac:dyDescent="0.25">
      <c r="N629" s="21"/>
      <c r="O629" s="21"/>
      <c r="P629" s="21"/>
      <c r="Q629" s="21"/>
      <c r="R629" s="21"/>
      <c r="S629" s="21"/>
      <c r="T629" s="21"/>
      <c r="U629" s="21"/>
      <c r="V629" s="21"/>
      <c r="W629" s="21"/>
    </row>
    <row r="630" spans="14:23" x14ac:dyDescent="0.25">
      <c r="N630" s="21"/>
      <c r="O630" s="21"/>
      <c r="P630" s="21"/>
      <c r="Q630" s="21"/>
      <c r="R630" s="21"/>
      <c r="S630" s="21"/>
      <c r="T630" s="21"/>
      <c r="U630" s="21"/>
      <c r="V630" s="21"/>
      <c r="W630" s="21"/>
    </row>
    <row r="631" spans="14:23" x14ac:dyDescent="0.25">
      <c r="N631" s="21"/>
      <c r="O631" s="21"/>
      <c r="P631" s="21"/>
      <c r="Q631" s="21"/>
      <c r="R631" s="21"/>
      <c r="S631" s="21"/>
      <c r="T631" s="21"/>
      <c r="U631" s="21"/>
      <c r="V631" s="21"/>
      <c r="W631" s="21"/>
    </row>
    <row r="632" spans="14:23" x14ac:dyDescent="0.25">
      <c r="N632" s="21"/>
      <c r="O632" s="21"/>
      <c r="P632" s="21"/>
      <c r="Q632" s="21"/>
      <c r="R632" s="21"/>
      <c r="S632" s="21"/>
      <c r="T632" s="21"/>
      <c r="U632" s="21"/>
      <c r="V632" s="21"/>
      <c r="W632" s="21"/>
    </row>
    <row r="633" spans="14:23" x14ac:dyDescent="0.25">
      <c r="N633" s="21"/>
      <c r="O633" s="21"/>
      <c r="P633" s="21"/>
      <c r="Q633" s="21"/>
      <c r="R633" s="21"/>
      <c r="S633" s="21"/>
      <c r="T633" s="21"/>
      <c r="U633" s="21"/>
      <c r="V633" s="21"/>
      <c r="W633" s="21"/>
    </row>
    <row r="634" spans="14:23" x14ac:dyDescent="0.25">
      <c r="N634" s="21"/>
      <c r="O634" s="21"/>
      <c r="P634" s="21"/>
      <c r="Q634" s="21"/>
      <c r="R634" s="21"/>
      <c r="S634" s="21"/>
      <c r="T634" s="21"/>
      <c r="U634" s="21"/>
      <c r="V634" s="21"/>
      <c r="W634" s="21"/>
    </row>
    <row r="635" spans="14:23" x14ac:dyDescent="0.25">
      <c r="N635" s="21"/>
      <c r="O635" s="21"/>
      <c r="P635" s="21"/>
      <c r="Q635" s="21"/>
      <c r="R635" s="21"/>
      <c r="S635" s="21"/>
      <c r="T635" s="21"/>
      <c r="U635" s="21"/>
      <c r="V635" s="21"/>
      <c r="W635" s="21"/>
    </row>
    <row r="636" spans="14:23" x14ac:dyDescent="0.25">
      <c r="N636" s="21"/>
      <c r="O636" s="21"/>
      <c r="P636" s="21"/>
      <c r="Q636" s="21"/>
      <c r="R636" s="21"/>
      <c r="S636" s="21"/>
      <c r="T636" s="21"/>
      <c r="U636" s="21"/>
      <c r="V636" s="21"/>
      <c r="W636" s="21"/>
    </row>
    <row r="637" spans="14:23" x14ac:dyDescent="0.25">
      <c r="N637" s="21"/>
      <c r="O637" s="21"/>
      <c r="P637" s="21"/>
      <c r="Q637" s="21"/>
      <c r="R637" s="21"/>
      <c r="S637" s="21"/>
      <c r="T637" s="21"/>
      <c r="U637" s="21"/>
      <c r="V637" s="21"/>
      <c r="W637" s="21"/>
    </row>
    <row r="638" spans="14:23" x14ac:dyDescent="0.25">
      <c r="N638" s="21"/>
      <c r="O638" s="21"/>
      <c r="P638" s="21"/>
      <c r="Q638" s="21"/>
      <c r="R638" s="21"/>
      <c r="S638" s="21"/>
      <c r="T638" s="21"/>
      <c r="U638" s="21"/>
      <c r="V638" s="21"/>
      <c r="W638" s="21"/>
    </row>
    <row r="639" spans="14:23" x14ac:dyDescent="0.25">
      <c r="N639" s="21"/>
      <c r="O639" s="21"/>
      <c r="P639" s="21"/>
      <c r="Q639" s="21"/>
      <c r="R639" s="21"/>
      <c r="S639" s="21"/>
      <c r="T639" s="21"/>
      <c r="U639" s="21"/>
      <c r="V639" s="21"/>
      <c r="W639" s="21"/>
    </row>
    <row r="640" spans="14:23" x14ac:dyDescent="0.25">
      <c r="N640" s="21"/>
      <c r="O640" s="21"/>
      <c r="P640" s="21"/>
      <c r="Q640" s="21"/>
      <c r="R640" s="21"/>
      <c r="S640" s="21"/>
      <c r="T640" s="21"/>
      <c r="U640" s="21"/>
      <c r="V640" s="21"/>
      <c r="W640" s="21"/>
    </row>
    <row r="641" spans="14:23" x14ac:dyDescent="0.25">
      <c r="N641" s="21"/>
      <c r="O641" s="21"/>
      <c r="P641" s="21"/>
      <c r="Q641" s="21"/>
      <c r="R641" s="21"/>
      <c r="S641" s="21"/>
      <c r="T641" s="21"/>
      <c r="U641" s="21"/>
      <c r="V641" s="21"/>
      <c r="W641" s="21"/>
    </row>
    <row r="642" spans="14:23" x14ac:dyDescent="0.25">
      <c r="N642" s="21"/>
      <c r="O642" s="21"/>
      <c r="P642" s="21"/>
      <c r="Q642" s="21"/>
      <c r="R642" s="21"/>
      <c r="S642" s="21"/>
      <c r="T642" s="21"/>
      <c r="U642" s="21"/>
      <c r="V642" s="21"/>
      <c r="W642" s="21"/>
    </row>
    <row r="643" spans="14:23" x14ac:dyDescent="0.25">
      <c r="N643" s="21"/>
      <c r="O643" s="21"/>
      <c r="P643" s="21"/>
      <c r="Q643" s="21"/>
      <c r="R643" s="21"/>
      <c r="S643" s="21"/>
      <c r="T643" s="21"/>
      <c r="U643" s="21"/>
      <c r="V643" s="21"/>
      <c r="W643" s="21"/>
    </row>
    <row r="644" spans="14:23" x14ac:dyDescent="0.25">
      <c r="N644" s="21"/>
      <c r="O644" s="21"/>
      <c r="P644" s="21"/>
      <c r="Q644" s="21"/>
      <c r="R644" s="21"/>
      <c r="S644" s="21"/>
      <c r="T644" s="21"/>
      <c r="U644" s="21"/>
      <c r="V644" s="21"/>
      <c r="W644" s="21"/>
    </row>
    <row r="645" spans="14:23" x14ac:dyDescent="0.25">
      <c r="N645" s="21"/>
      <c r="O645" s="21"/>
      <c r="P645" s="21"/>
      <c r="Q645" s="21"/>
      <c r="R645" s="21"/>
      <c r="S645" s="21"/>
      <c r="T645" s="21"/>
      <c r="U645" s="21"/>
      <c r="V645" s="21"/>
      <c r="W645" s="21"/>
    </row>
    <row r="646" spans="14:23" x14ac:dyDescent="0.25">
      <c r="N646" s="21"/>
      <c r="O646" s="21"/>
      <c r="P646" s="21"/>
      <c r="Q646" s="21"/>
      <c r="R646" s="21"/>
      <c r="S646" s="21"/>
      <c r="T646" s="21"/>
      <c r="U646" s="21"/>
      <c r="V646" s="21"/>
      <c r="W646" s="21"/>
    </row>
    <row r="647" spans="14:23" x14ac:dyDescent="0.25">
      <c r="N647" s="21"/>
      <c r="O647" s="21"/>
      <c r="P647" s="21"/>
      <c r="Q647" s="21"/>
      <c r="R647" s="21"/>
      <c r="S647" s="21"/>
      <c r="T647" s="21"/>
      <c r="U647" s="21"/>
      <c r="V647" s="21"/>
      <c r="W647" s="21"/>
    </row>
    <row r="648" spans="14:23" x14ac:dyDescent="0.25">
      <c r="N648" s="21"/>
      <c r="O648" s="21"/>
      <c r="P648" s="21"/>
      <c r="Q648" s="21"/>
      <c r="R648" s="21"/>
      <c r="S648" s="21"/>
      <c r="T648" s="21"/>
      <c r="U648" s="21"/>
      <c r="V648" s="21"/>
      <c r="W648" s="21"/>
    </row>
    <row r="649" spans="14:23" x14ac:dyDescent="0.25">
      <c r="N649" s="21"/>
      <c r="O649" s="21"/>
      <c r="P649" s="21"/>
      <c r="Q649" s="21"/>
      <c r="R649" s="21"/>
      <c r="S649" s="21"/>
      <c r="T649" s="21"/>
      <c r="U649" s="21"/>
      <c r="V649" s="21"/>
      <c r="W649" s="21"/>
    </row>
    <row r="650" spans="14:23" x14ac:dyDescent="0.25">
      <c r="N650" s="21"/>
      <c r="O650" s="21"/>
      <c r="P650" s="21"/>
      <c r="Q650" s="21"/>
      <c r="R650" s="21"/>
      <c r="S650" s="21"/>
      <c r="T650" s="21"/>
      <c r="U650" s="21"/>
      <c r="V650" s="21"/>
      <c r="W650" s="21"/>
    </row>
    <row r="651" spans="14:23" x14ac:dyDescent="0.25">
      <c r="N651" s="21"/>
      <c r="O651" s="21"/>
      <c r="P651" s="21"/>
      <c r="Q651" s="21"/>
      <c r="R651" s="21"/>
      <c r="S651" s="21"/>
      <c r="T651" s="21"/>
      <c r="U651" s="21"/>
      <c r="V651" s="21"/>
      <c r="W651" s="21"/>
    </row>
    <row r="652" spans="14:23" x14ac:dyDescent="0.25">
      <c r="N652" s="21"/>
      <c r="O652" s="21"/>
      <c r="P652" s="21"/>
      <c r="Q652" s="21"/>
      <c r="R652" s="21"/>
      <c r="S652" s="21"/>
      <c r="T652" s="21"/>
      <c r="U652" s="21"/>
      <c r="V652" s="21"/>
      <c r="W652" s="21"/>
    </row>
    <row r="653" spans="14:23" x14ac:dyDescent="0.25">
      <c r="N653" s="21"/>
      <c r="O653" s="21"/>
      <c r="P653" s="21"/>
      <c r="Q653" s="21"/>
      <c r="R653" s="21"/>
      <c r="S653" s="21"/>
      <c r="T653" s="21"/>
      <c r="U653" s="21"/>
      <c r="V653" s="21"/>
      <c r="W653" s="21"/>
    </row>
    <row r="654" spans="14:23" x14ac:dyDescent="0.25">
      <c r="N654" s="21"/>
      <c r="O654" s="21"/>
      <c r="P654" s="21"/>
      <c r="Q654" s="21"/>
      <c r="R654" s="21"/>
      <c r="S654" s="21"/>
      <c r="T654" s="21"/>
      <c r="U654" s="21"/>
      <c r="V654" s="21"/>
      <c r="W654" s="21"/>
    </row>
    <row r="655" spans="14:23" x14ac:dyDescent="0.25">
      <c r="N655" s="21"/>
      <c r="O655" s="21"/>
      <c r="P655" s="21"/>
      <c r="Q655" s="21"/>
      <c r="R655" s="21"/>
      <c r="S655" s="21"/>
      <c r="T655" s="21"/>
      <c r="U655" s="21"/>
      <c r="V655" s="21"/>
      <c r="W655" s="21"/>
    </row>
    <row r="656" spans="14:23" x14ac:dyDescent="0.25">
      <c r="N656" s="21"/>
      <c r="O656" s="21"/>
      <c r="P656" s="21"/>
      <c r="Q656" s="21"/>
      <c r="R656" s="21"/>
      <c r="S656" s="21"/>
      <c r="T656" s="21"/>
      <c r="U656" s="21"/>
      <c r="V656" s="21"/>
      <c r="W656" s="21"/>
    </row>
    <row r="657" spans="14:23" x14ac:dyDescent="0.25">
      <c r="N657" s="21"/>
      <c r="O657" s="21"/>
      <c r="P657" s="21"/>
      <c r="Q657" s="21"/>
      <c r="R657" s="21"/>
      <c r="S657" s="21"/>
      <c r="T657" s="21"/>
      <c r="U657" s="21"/>
      <c r="V657" s="21"/>
      <c r="W657" s="21"/>
    </row>
    <row r="658" spans="14:23" x14ac:dyDescent="0.25">
      <c r="N658" s="21"/>
      <c r="O658" s="21"/>
      <c r="P658" s="21"/>
      <c r="Q658" s="21"/>
      <c r="R658" s="21"/>
      <c r="S658" s="21"/>
      <c r="T658" s="21"/>
      <c r="U658" s="21"/>
      <c r="V658" s="21"/>
      <c r="W658" s="21"/>
    </row>
    <row r="659" spans="14:23" x14ac:dyDescent="0.25">
      <c r="N659" s="21"/>
      <c r="O659" s="21"/>
      <c r="P659" s="21"/>
      <c r="Q659" s="21"/>
      <c r="R659" s="21"/>
      <c r="S659" s="21"/>
      <c r="T659" s="21"/>
      <c r="U659" s="21"/>
      <c r="V659" s="21"/>
      <c r="W659" s="21"/>
    </row>
    <row r="660" spans="14:23" x14ac:dyDescent="0.25">
      <c r="N660" s="21"/>
      <c r="O660" s="21"/>
      <c r="P660" s="21"/>
      <c r="Q660" s="21"/>
      <c r="R660" s="21"/>
      <c r="S660" s="21"/>
      <c r="T660" s="21"/>
      <c r="U660" s="21"/>
      <c r="V660" s="21"/>
      <c r="W660" s="21"/>
    </row>
    <row r="661" spans="14:23" x14ac:dyDescent="0.25">
      <c r="N661" s="21"/>
      <c r="O661" s="21"/>
      <c r="P661" s="21"/>
      <c r="Q661" s="21"/>
      <c r="R661" s="21"/>
      <c r="S661" s="21"/>
      <c r="T661" s="21"/>
      <c r="U661" s="21"/>
      <c r="V661" s="21"/>
      <c r="W661" s="21"/>
    </row>
    <row r="662" spans="14:23" x14ac:dyDescent="0.25">
      <c r="N662" s="21"/>
      <c r="O662" s="21"/>
      <c r="P662" s="21"/>
      <c r="Q662" s="21"/>
      <c r="R662" s="21"/>
      <c r="S662" s="21"/>
      <c r="T662" s="21"/>
      <c r="U662" s="21"/>
      <c r="V662" s="21"/>
      <c r="W662" s="21"/>
    </row>
    <row r="663" spans="14:23" x14ac:dyDescent="0.25">
      <c r="N663" s="21"/>
      <c r="O663" s="21"/>
      <c r="P663" s="21"/>
      <c r="Q663" s="21"/>
      <c r="R663" s="21"/>
      <c r="S663" s="21"/>
      <c r="T663" s="21"/>
      <c r="U663" s="21"/>
      <c r="V663" s="21"/>
      <c r="W663" s="21"/>
    </row>
    <row r="664" spans="14:23" x14ac:dyDescent="0.25">
      <c r="N664" s="21"/>
      <c r="O664" s="21"/>
      <c r="P664" s="21"/>
      <c r="Q664" s="21"/>
      <c r="R664" s="21"/>
      <c r="S664" s="21"/>
      <c r="T664" s="21"/>
      <c r="U664" s="21"/>
      <c r="V664" s="21"/>
      <c r="W664" s="21"/>
    </row>
    <row r="665" spans="14:23" x14ac:dyDescent="0.25">
      <c r="N665" s="21"/>
      <c r="O665" s="21"/>
      <c r="P665" s="21"/>
      <c r="Q665" s="21"/>
      <c r="R665" s="21"/>
      <c r="S665" s="21"/>
      <c r="T665" s="21"/>
      <c r="U665" s="21"/>
      <c r="V665" s="21"/>
      <c r="W665" s="21"/>
    </row>
    <row r="666" spans="14:23" x14ac:dyDescent="0.25">
      <c r="N666" s="21"/>
      <c r="O666" s="21"/>
      <c r="P666" s="21"/>
      <c r="Q666" s="21"/>
      <c r="R666" s="21"/>
      <c r="S666" s="21"/>
      <c r="T666" s="21"/>
      <c r="U666" s="21"/>
      <c r="V666" s="21"/>
      <c r="W666" s="21"/>
    </row>
    <row r="667" spans="14:23" x14ac:dyDescent="0.25">
      <c r="N667" s="21"/>
      <c r="O667" s="21"/>
      <c r="P667" s="21"/>
      <c r="Q667" s="21"/>
      <c r="R667" s="21"/>
      <c r="S667" s="21"/>
      <c r="T667" s="21"/>
      <c r="U667" s="21"/>
      <c r="V667" s="21"/>
      <c r="W667" s="21"/>
    </row>
    <row r="668" spans="14:23" x14ac:dyDescent="0.25">
      <c r="N668" s="21"/>
      <c r="O668" s="21"/>
      <c r="P668" s="21"/>
      <c r="Q668" s="21"/>
      <c r="R668" s="21"/>
      <c r="S668" s="21"/>
      <c r="T668" s="21"/>
      <c r="U668" s="21"/>
      <c r="V668" s="21"/>
      <c r="W668" s="21"/>
    </row>
    <row r="669" spans="14:23" x14ac:dyDescent="0.25">
      <c r="N669" s="21"/>
      <c r="O669" s="21"/>
      <c r="P669" s="21"/>
      <c r="Q669" s="21"/>
      <c r="R669" s="21"/>
      <c r="S669" s="21"/>
      <c r="T669" s="21"/>
      <c r="U669" s="21"/>
      <c r="V669" s="21"/>
      <c r="W669" s="21"/>
    </row>
    <row r="670" spans="14:23" x14ac:dyDescent="0.25">
      <c r="N670" s="21"/>
      <c r="O670" s="21"/>
      <c r="P670" s="21"/>
      <c r="Q670" s="21"/>
      <c r="R670" s="21"/>
      <c r="S670" s="21"/>
      <c r="T670" s="21"/>
      <c r="U670" s="21"/>
      <c r="V670" s="21"/>
      <c r="W670" s="21"/>
    </row>
    <row r="671" spans="14:23" x14ac:dyDescent="0.25">
      <c r="N671" s="21"/>
      <c r="O671" s="21"/>
      <c r="P671" s="21"/>
      <c r="Q671" s="21"/>
      <c r="R671" s="21"/>
      <c r="S671" s="21"/>
      <c r="T671" s="21"/>
      <c r="U671" s="21"/>
      <c r="V671" s="21"/>
      <c r="W671" s="21"/>
    </row>
    <row r="672" spans="14:23" x14ac:dyDescent="0.25">
      <c r="N672" s="21"/>
      <c r="O672" s="21"/>
      <c r="P672" s="21"/>
      <c r="Q672" s="21"/>
      <c r="R672" s="21"/>
      <c r="S672" s="21"/>
      <c r="T672" s="21"/>
      <c r="U672" s="21"/>
      <c r="V672" s="21"/>
      <c r="W672" s="21"/>
    </row>
    <row r="673" spans="14:23" x14ac:dyDescent="0.25">
      <c r="N673" s="21"/>
      <c r="O673" s="21"/>
      <c r="P673" s="21"/>
      <c r="Q673" s="21"/>
      <c r="R673" s="21"/>
      <c r="S673" s="21"/>
      <c r="T673" s="21"/>
      <c r="U673" s="21"/>
      <c r="V673" s="21"/>
      <c r="W673" s="21"/>
    </row>
    <row r="674" spans="14:23" x14ac:dyDescent="0.25">
      <c r="N674" s="21"/>
      <c r="O674" s="21"/>
      <c r="P674" s="21"/>
      <c r="Q674" s="21"/>
      <c r="R674" s="21"/>
      <c r="S674" s="21"/>
      <c r="T674" s="21"/>
      <c r="U674" s="21"/>
      <c r="V674" s="21"/>
      <c r="W674" s="21"/>
    </row>
    <row r="675" spans="14:23" x14ac:dyDescent="0.25">
      <c r="N675" s="21"/>
      <c r="O675" s="21"/>
      <c r="P675" s="21"/>
      <c r="Q675" s="21"/>
      <c r="R675" s="21"/>
      <c r="S675" s="21"/>
      <c r="T675" s="21"/>
      <c r="U675" s="21"/>
      <c r="V675" s="21"/>
      <c r="W675" s="21"/>
    </row>
    <row r="676" spans="14:23" x14ac:dyDescent="0.25">
      <c r="N676" s="21"/>
      <c r="O676" s="21"/>
      <c r="P676" s="21"/>
      <c r="Q676" s="21"/>
      <c r="R676" s="21"/>
      <c r="S676" s="21"/>
      <c r="T676" s="21"/>
      <c r="U676" s="21"/>
      <c r="V676" s="21"/>
      <c r="W676" s="21"/>
    </row>
    <row r="677" spans="14:23" x14ac:dyDescent="0.25">
      <c r="N677" s="21"/>
      <c r="O677" s="21"/>
      <c r="P677" s="21"/>
      <c r="Q677" s="21"/>
      <c r="R677" s="21"/>
      <c r="S677" s="21"/>
      <c r="T677" s="21"/>
      <c r="U677" s="21"/>
      <c r="V677" s="21"/>
      <c r="W677" s="21"/>
    </row>
    <row r="678" spans="14:23" x14ac:dyDescent="0.25">
      <c r="N678" s="21"/>
      <c r="O678" s="21"/>
      <c r="P678" s="21"/>
      <c r="Q678" s="21"/>
      <c r="R678" s="21"/>
      <c r="S678" s="21"/>
      <c r="T678" s="21"/>
      <c r="U678" s="21"/>
      <c r="V678" s="21"/>
      <c r="W678" s="21"/>
    </row>
    <row r="679" spans="14:23" x14ac:dyDescent="0.25">
      <c r="N679" s="21"/>
      <c r="O679" s="21"/>
      <c r="P679" s="21"/>
      <c r="Q679" s="21"/>
      <c r="R679" s="21"/>
      <c r="S679" s="21"/>
      <c r="T679" s="21"/>
      <c r="U679" s="21"/>
      <c r="V679" s="21"/>
      <c r="W679" s="21"/>
    </row>
    <row r="680" spans="14:23" x14ac:dyDescent="0.25">
      <c r="N680" s="21"/>
      <c r="O680" s="21"/>
      <c r="P680" s="21"/>
      <c r="Q680" s="21"/>
      <c r="R680" s="21"/>
      <c r="S680" s="21"/>
      <c r="T680" s="21"/>
      <c r="U680" s="21"/>
      <c r="V680" s="21"/>
      <c r="W680" s="21"/>
    </row>
    <row r="681" spans="14:23" x14ac:dyDescent="0.25">
      <c r="N681" s="21"/>
      <c r="O681" s="21"/>
      <c r="P681" s="21"/>
      <c r="Q681" s="21"/>
      <c r="R681" s="21"/>
      <c r="S681" s="21"/>
      <c r="T681" s="21"/>
      <c r="U681" s="21"/>
      <c r="V681" s="21"/>
      <c r="W681" s="21"/>
    </row>
    <row r="682" spans="14:23" x14ac:dyDescent="0.25">
      <c r="N682" s="21"/>
      <c r="O682" s="21"/>
      <c r="P682" s="21"/>
      <c r="Q682" s="21"/>
      <c r="R682" s="21"/>
      <c r="S682" s="21"/>
      <c r="T682" s="21"/>
      <c r="U682" s="21"/>
      <c r="V682" s="21"/>
      <c r="W682" s="21"/>
    </row>
    <row r="683" spans="14:23" x14ac:dyDescent="0.25">
      <c r="N683" s="21"/>
      <c r="O683" s="21"/>
      <c r="P683" s="21"/>
      <c r="Q683" s="21"/>
      <c r="R683" s="21"/>
      <c r="S683" s="21"/>
      <c r="T683" s="21"/>
      <c r="U683" s="21"/>
      <c r="V683" s="21"/>
      <c r="W683" s="21"/>
    </row>
    <row r="684" spans="14:23" x14ac:dyDescent="0.25">
      <c r="N684" s="21"/>
      <c r="O684" s="21"/>
      <c r="P684" s="21"/>
      <c r="Q684" s="21"/>
      <c r="R684" s="21"/>
      <c r="S684" s="21"/>
      <c r="T684" s="21"/>
      <c r="U684" s="21"/>
      <c r="V684" s="21"/>
      <c r="W684" s="21"/>
    </row>
    <row r="685" spans="14:23" x14ac:dyDescent="0.25">
      <c r="N685" s="21"/>
      <c r="O685" s="21"/>
      <c r="P685" s="21"/>
      <c r="Q685" s="21"/>
      <c r="R685" s="21"/>
      <c r="S685" s="21"/>
      <c r="T685" s="21"/>
      <c r="U685" s="21"/>
      <c r="V685" s="21"/>
      <c r="W685" s="21"/>
    </row>
    <row r="686" spans="14:23" x14ac:dyDescent="0.25">
      <c r="N686" s="21"/>
      <c r="O686" s="21"/>
      <c r="P686" s="21"/>
      <c r="Q686" s="21"/>
      <c r="R686" s="21"/>
      <c r="S686" s="21"/>
      <c r="T686" s="21"/>
      <c r="U686" s="21"/>
      <c r="V686" s="21"/>
      <c r="W686" s="21"/>
    </row>
    <row r="687" spans="14:23" x14ac:dyDescent="0.25">
      <c r="N687" s="21"/>
      <c r="O687" s="21"/>
      <c r="P687" s="21"/>
      <c r="Q687" s="21"/>
      <c r="R687" s="21"/>
      <c r="S687" s="21"/>
      <c r="T687" s="21"/>
      <c r="U687" s="21"/>
      <c r="V687" s="21"/>
      <c r="W687" s="21"/>
    </row>
    <row r="688" spans="14:23" x14ac:dyDescent="0.25">
      <c r="N688" s="21"/>
      <c r="O688" s="21"/>
      <c r="P688" s="21"/>
      <c r="Q688" s="21"/>
      <c r="R688" s="21"/>
      <c r="S688" s="21"/>
      <c r="T688" s="21"/>
      <c r="U688" s="21"/>
      <c r="V688" s="21"/>
      <c r="W688" s="21"/>
    </row>
    <row r="689" spans="14:23" x14ac:dyDescent="0.25">
      <c r="N689" s="21"/>
      <c r="O689" s="21"/>
      <c r="P689" s="21"/>
      <c r="Q689" s="21"/>
      <c r="R689" s="21"/>
      <c r="S689" s="21"/>
      <c r="T689" s="21"/>
      <c r="U689" s="21"/>
      <c r="V689" s="21"/>
      <c r="W689" s="21"/>
    </row>
    <row r="690" spans="14:23" x14ac:dyDescent="0.25">
      <c r="N690" s="21"/>
      <c r="O690" s="21"/>
      <c r="P690" s="21"/>
      <c r="Q690" s="21"/>
      <c r="R690" s="21"/>
      <c r="S690" s="21"/>
      <c r="T690" s="21"/>
      <c r="U690" s="21"/>
      <c r="V690" s="21"/>
      <c r="W690" s="21"/>
    </row>
    <row r="691" spans="14:23" x14ac:dyDescent="0.25">
      <c r="N691" s="21"/>
      <c r="O691" s="21"/>
      <c r="P691" s="21"/>
      <c r="Q691" s="21"/>
      <c r="R691" s="21"/>
      <c r="S691" s="21"/>
      <c r="T691" s="21"/>
      <c r="U691" s="21"/>
      <c r="V691" s="21"/>
      <c r="W691" s="21"/>
    </row>
    <row r="692" spans="14:23" x14ac:dyDescent="0.25">
      <c r="N692" s="21"/>
      <c r="O692" s="21"/>
      <c r="P692" s="21"/>
      <c r="Q692" s="21"/>
      <c r="R692" s="21"/>
      <c r="S692" s="21"/>
      <c r="T692" s="21"/>
      <c r="U692" s="21"/>
      <c r="V692" s="21"/>
      <c r="W692" s="21"/>
    </row>
    <row r="693" spans="14:23" x14ac:dyDescent="0.25">
      <c r="N693" s="21"/>
      <c r="O693" s="21"/>
      <c r="P693" s="21"/>
      <c r="Q693" s="21"/>
      <c r="R693" s="21"/>
      <c r="S693" s="21"/>
      <c r="T693" s="21"/>
      <c r="U693" s="21"/>
      <c r="V693" s="21"/>
      <c r="W693" s="21"/>
    </row>
    <row r="694" spans="14:23" x14ac:dyDescent="0.25">
      <c r="N694" s="21"/>
      <c r="O694" s="21"/>
      <c r="P694" s="21"/>
      <c r="Q694" s="21"/>
      <c r="R694" s="21"/>
      <c r="S694" s="21"/>
      <c r="T694" s="21"/>
      <c r="U694" s="21"/>
      <c r="V694" s="21"/>
      <c r="W694" s="21"/>
    </row>
    <row r="695" spans="14:23" x14ac:dyDescent="0.25">
      <c r="N695" s="21"/>
      <c r="O695" s="21"/>
      <c r="P695" s="21"/>
      <c r="Q695" s="21"/>
      <c r="R695" s="21"/>
      <c r="S695" s="21"/>
      <c r="T695" s="21"/>
      <c r="U695" s="21"/>
      <c r="V695" s="21"/>
      <c r="W695" s="21"/>
    </row>
    <row r="696" spans="14:23" x14ac:dyDescent="0.25">
      <c r="N696" s="21"/>
      <c r="O696" s="21"/>
      <c r="P696" s="21"/>
      <c r="Q696" s="21"/>
      <c r="R696" s="21"/>
      <c r="S696" s="21"/>
      <c r="T696" s="21"/>
      <c r="U696" s="21"/>
      <c r="V696" s="21"/>
      <c r="W696" s="21"/>
    </row>
    <row r="697" spans="14:23" x14ac:dyDescent="0.25">
      <c r="N697" s="21"/>
      <c r="O697" s="21"/>
      <c r="P697" s="21"/>
      <c r="Q697" s="21"/>
      <c r="R697" s="21"/>
      <c r="S697" s="21"/>
      <c r="T697" s="21"/>
      <c r="U697" s="21"/>
      <c r="V697" s="21"/>
      <c r="W697" s="21"/>
    </row>
    <row r="698" spans="14:23" x14ac:dyDescent="0.25">
      <c r="N698" s="21"/>
      <c r="O698" s="21"/>
      <c r="P698" s="21"/>
      <c r="Q698" s="21"/>
      <c r="R698" s="21"/>
      <c r="S698" s="21"/>
      <c r="T698" s="21"/>
      <c r="U698" s="21"/>
      <c r="V698" s="21"/>
      <c r="W698" s="21"/>
    </row>
    <row r="699" spans="14:23" x14ac:dyDescent="0.25">
      <c r="N699" s="21"/>
      <c r="O699" s="21"/>
      <c r="P699" s="21"/>
      <c r="Q699" s="21"/>
      <c r="R699" s="21"/>
      <c r="S699" s="21"/>
      <c r="T699" s="21"/>
      <c r="U699" s="21"/>
      <c r="V699" s="21"/>
      <c r="W699" s="21"/>
    </row>
    <row r="700" spans="14:23" x14ac:dyDescent="0.25">
      <c r="N700" s="21"/>
      <c r="O700" s="21"/>
      <c r="P700" s="21"/>
      <c r="Q700" s="21"/>
      <c r="R700" s="21"/>
      <c r="S700" s="21"/>
      <c r="T700" s="21"/>
      <c r="U700" s="21"/>
      <c r="V700" s="21"/>
      <c r="W700" s="21"/>
    </row>
    <row r="701" spans="14:23" x14ac:dyDescent="0.25">
      <c r="N701" s="21"/>
      <c r="O701" s="21"/>
      <c r="P701" s="21"/>
      <c r="Q701" s="21"/>
      <c r="R701" s="21"/>
      <c r="S701" s="21"/>
      <c r="T701" s="21"/>
      <c r="U701" s="21"/>
      <c r="V701" s="21"/>
      <c r="W701" s="21"/>
    </row>
    <row r="702" spans="14:23" x14ac:dyDescent="0.25">
      <c r="N702" s="21"/>
      <c r="O702" s="21"/>
      <c r="P702" s="21"/>
      <c r="Q702" s="21"/>
      <c r="R702" s="21"/>
      <c r="S702" s="21"/>
      <c r="T702" s="21"/>
      <c r="U702" s="21"/>
      <c r="V702" s="21"/>
      <c r="W702" s="21"/>
    </row>
    <row r="703" spans="14:23" x14ac:dyDescent="0.25">
      <c r="N703" s="21"/>
      <c r="O703" s="21"/>
      <c r="P703" s="21"/>
      <c r="Q703" s="21"/>
      <c r="R703" s="21"/>
      <c r="S703" s="21"/>
      <c r="T703" s="21"/>
      <c r="U703" s="21"/>
      <c r="V703" s="21"/>
      <c r="W703" s="21"/>
    </row>
    <row r="704" spans="14:23" x14ac:dyDescent="0.25">
      <c r="N704" s="21"/>
      <c r="O704" s="21"/>
      <c r="P704" s="21"/>
      <c r="Q704" s="21"/>
      <c r="R704" s="21"/>
      <c r="S704" s="21"/>
      <c r="T704" s="21"/>
      <c r="U704" s="21"/>
      <c r="V704" s="21"/>
      <c r="W704" s="21"/>
    </row>
    <row r="705" spans="14:23" x14ac:dyDescent="0.25">
      <c r="N705" s="21"/>
      <c r="O705" s="21"/>
      <c r="P705" s="21"/>
      <c r="Q705" s="21"/>
      <c r="R705" s="21"/>
      <c r="S705" s="21"/>
      <c r="T705" s="21"/>
      <c r="U705" s="21"/>
      <c r="V705" s="21"/>
      <c r="W705" s="21"/>
    </row>
    <row r="706" spans="14:23" x14ac:dyDescent="0.25">
      <c r="N706" s="21"/>
      <c r="O706" s="21"/>
      <c r="P706" s="21"/>
      <c r="Q706" s="21"/>
      <c r="R706" s="21"/>
      <c r="S706" s="21"/>
      <c r="T706" s="21"/>
      <c r="U706" s="21"/>
      <c r="V706" s="21"/>
      <c r="W706" s="21"/>
    </row>
    <row r="707" spans="14:23" x14ac:dyDescent="0.25">
      <c r="N707" s="21"/>
      <c r="O707" s="21"/>
      <c r="P707" s="21"/>
      <c r="Q707" s="21"/>
      <c r="R707" s="21"/>
      <c r="S707" s="21"/>
      <c r="T707" s="21"/>
      <c r="U707" s="21"/>
      <c r="V707" s="21"/>
      <c r="W707" s="21"/>
    </row>
    <row r="708" spans="14:23" x14ac:dyDescent="0.25">
      <c r="N708" s="21"/>
      <c r="O708" s="21"/>
      <c r="P708" s="21"/>
      <c r="Q708" s="21"/>
      <c r="R708" s="21"/>
      <c r="S708" s="21"/>
      <c r="T708" s="21"/>
      <c r="U708" s="21"/>
      <c r="V708" s="21"/>
      <c r="W708" s="21"/>
    </row>
    <row r="709" spans="14:23" x14ac:dyDescent="0.25">
      <c r="N709" s="21"/>
      <c r="O709" s="21"/>
      <c r="P709" s="21"/>
      <c r="Q709" s="21"/>
      <c r="R709" s="21"/>
      <c r="S709" s="21"/>
      <c r="T709" s="21"/>
      <c r="U709" s="21"/>
      <c r="V709" s="21"/>
      <c r="W709" s="21"/>
    </row>
    <row r="710" spans="14:23" x14ac:dyDescent="0.25">
      <c r="N710" s="21"/>
      <c r="O710" s="21"/>
      <c r="P710" s="21"/>
      <c r="Q710" s="21"/>
      <c r="R710" s="21"/>
      <c r="S710" s="21"/>
      <c r="T710" s="21"/>
      <c r="U710" s="21"/>
      <c r="V710" s="21"/>
      <c r="W710" s="21"/>
    </row>
    <row r="711" spans="14:23" x14ac:dyDescent="0.25">
      <c r="N711" s="21"/>
      <c r="O711" s="21"/>
      <c r="P711" s="21"/>
      <c r="Q711" s="21"/>
      <c r="R711" s="21"/>
      <c r="S711" s="21"/>
      <c r="T711" s="21"/>
      <c r="U711" s="21"/>
      <c r="V711" s="21"/>
      <c r="W711" s="21"/>
    </row>
    <row r="712" spans="14:23" x14ac:dyDescent="0.25">
      <c r="N712" s="21"/>
      <c r="O712" s="21"/>
      <c r="P712" s="21"/>
      <c r="Q712" s="21"/>
      <c r="R712" s="21"/>
      <c r="S712" s="21"/>
      <c r="T712" s="21"/>
      <c r="U712" s="21"/>
      <c r="V712" s="21"/>
      <c r="W712" s="21"/>
    </row>
    <row r="713" spans="14:23" x14ac:dyDescent="0.25">
      <c r="N713" s="21"/>
      <c r="O713" s="21"/>
      <c r="P713" s="21"/>
      <c r="Q713" s="21"/>
      <c r="R713" s="21"/>
      <c r="S713" s="21"/>
      <c r="T713" s="21"/>
      <c r="U713" s="21"/>
      <c r="V713" s="21"/>
      <c r="W713" s="21"/>
    </row>
    <row r="714" spans="14:23" x14ac:dyDescent="0.25">
      <c r="N714" s="21"/>
      <c r="O714" s="21"/>
      <c r="P714" s="21"/>
      <c r="Q714" s="21"/>
      <c r="R714" s="21"/>
      <c r="S714" s="21"/>
      <c r="T714" s="21"/>
      <c r="U714" s="21"/>
      <c r="V714" s="21"/>
      <c r="W714" s="21"/>
    </row>
    <row r="715" spans="14:23" x14ac:dyDescent="0.25">
      <c r="N715" s="21"/>
      <c r="O715" s="21"/>
      <c r="P715" s="21"/>
      <c r="Q715" s="21"/>
      <c r="R715" s="21"/>
      <c r="S715" s="21"/>
      <c r="T715" s="21"/>
      <c r="U715" s="21"/>
      <c r="V715" s="21"/>
      <c r="W715" s="21"/>
    </row>
    <row r="716" spans="14:23" x14ac:dyDescent="0.25">
      <c r="N716" s="21"/>
      <c r="O716" s="21"/>
      <c r="P716" s="21"/>
      <c r="Q716" s="21"/>
      <c r="R716" s="21"/>
      <c r="S716" s="21"/>
      <c r="T716" s="21"/>
      <c r="U716" s="21"/>
      <c r="V716" s="21"/>
      <c r="W716" s="21"/>
    </row>
    <row r="717" spans="14:23" x14ac:dyDescent="0.25">
      <c r="N717" s="21"/>
      <c r="O717" s="21"/>
      <c r="P717" s="21"/>
      <c r="Q717" s="21"/>
      <c r="R717" s="21"/>
      <c r="S717" s="21"/>
      <c r="T717" s="21"/>
      <c r="U717" s="21"/>
      <c r="V717" s="21"/>
      <c r="W717" s="21"/>
    </row>
    <row r="718" spans="14:23" x14ac:dyDescent="0.25">
      <c r="N718" s="21"/>
      <c r="O718" s="21"/>
      <c r="P718" s="21"/>
      <c r="Q718" s="21"/>
      <c r="R718" s="21"/>
      <c r="S718" s="21"/>
      <c r="T718" s="21"/>
      <c r="U718" s="21"/>
      <c r="V718" s="21"/>
      <c r="W718" s="21"/>
    </row>
    <row r="719" spans="14:23" x14ac:dyDescent="0.25">
      <c r="N719" s="21"/>
      <c r="O719" s="21"/>
      <c r="P719" s="21"/>
      <c r="Q719" s="21"/>
      <c r="R719" s="21"/>
      <c r="S719" s="21"/>
      <c r="T719" s="21"/>
      <c r="U719" s="21"/>
      <c r="V719" s="21"/>
      <c r="W719" s="21"/>
    </row>
    <row r="720" spans="14:23" x14ac:dyDescent="0.25">
      <c r="N720" s="21"/>
      <c r="O720" s="21"/>
      <c r="P720" s="21"/>
      <c r="Q720" s="21"/>
      <c r="R720" s="21"/>
      <c r="S720" s="21"/>
      <c r="T720" s="21"/>
      <c r="U720" s="21"/>
      <c r="V720" s="21"/>
      <c r="W720" s="21"/>
    </row>
    <row r="721" spans="14:23" x14ac:dyDescent="0.25">
      <c r="N721" s="21"/>
      <c r="O721" s="21"/>
      <c r="P721" s="21"/>
      <c r="Q721" s="21"/>
      <c r="R721" s="21"/>
      <c r="S721" s="21"/>
      <c r="T721" s="21"/>
      <c r="U721" s="21"/>
      <c r="V721" s="21"/>
      <c r="W721" s="21"/>
    </row>
    <row r="722" spans="14:23" x14ac:dyDescent="0.25">
      <c r="N722" s="21"/>
      <c r="O722" s="21"/>
      <c r="P722" s="21"/>
      <c r="Q722" s="21"/>
      <c r="R722" s="21"/>
      <c r="S722" s="21"/>
      <c r="T722" s="21"/>
      <c r="U722" s="21"/>
      <c r="V722" s="21"/>
      <c r="W722" s="21"/>
    </row>
    <row r="723" spans="14:23" x14ac:dyDescent="0.25">
      <c r="N723" s="21"/>
      <c r="O723" s="21"/>
      <c r="P723" s="21"/>
      <c r="Q723" s="21"/>
      <c r="R723" s="21"/>
      <c r="S723" s="21"/>
      <c r="T723" s="21"/>
      <c r="U723" s="21"/>
      <c r="V723" s="21"/>
      <c r="W723" s="21"/>
    </row>
    <row r="724" spans="14:23" x14ac:dyDescent="0.25">
      <c r="N724" s="21"/>
      <c r="O724" s="21"/>
      <c r="P724" s="21"/>
      <c r="Q724" s="21"/>
      <c r="R724" s="21"/>
      <c r="S724" s="21"/>
      <c r="T724" s="21"/>
      <c r="U724" s="21"/>
      <c r="V724" s="21"/>
      <c r="W724" s="21"/>
    </row>
    <row r="725" spans="14:23" x14ac:dyDescent="0.25">
      <c r="N725" s="21"/>
      <c r="O725" s="21"/>
      <c r="P725" s="21"/>
      <c r="Q725" s="21"/>
      <c r="R725" s="21"/>
      <c r="S725" s="21"/>
      <c r="T725" s="21"/>
      <c r="U725" s="21"/>
      <c r="V725" s="21"/>
      <c r="W725" s="21"/>
    </row>
    <row r="726" spans="14:23" x14ac:dyDescent="0.25">
      <c r="N726" s="21"/>
      <c r="O726" s="21"/>
      <c r="P726" s="21"/>
      <c r="Q726" s="21"/>
      <c r="R726" s="21"/>
      <c r="S726" s="21"/>
      <c r="T726" s="21"/>
      <c r="U726" s="21"/>
      <c r="V726" s="21"/>
      <c r="W726" s="21"/>
    </row>
    <row r="727" spans="14:23" x14ac:dyDescent="0.25">
      <c r="N727" s="21"/>
      <c r="O727" s="21"/>
      <c r="P727" s="21"/>
      <c r="Q727" s="21"/>
      <c r="R727" s="21"/>
      <c r="S727" s="21"/>
      <c r="T727" s="21"/>
      <c r="U727" s="21"/>
      <c r="V727" s="21"/>
      <c r="W727" s="21"/>
    </row>
    <row r="728" spans="14:23" x14ac:dyDescent="0.25">
      <c r="N728" s="21"/>
      <c r="O728" s="21"/>
      <c r="P728" s="21"/>
      <c r="Q728" s="21"/>
      <c r="R728" s="21"/>
      <c r="S728" s="21"/>
      <c r="T728" s="21"/>
      <c r="U728" s="21"/>
      <c r="V728" s="21"/>
      <c r="W728" s="21"/>
    </row>
    <row r="729" spans="14:23" x14ac:dyDescent="0.25">
      <c r="N729" s="21"/>
      <c r="O729" s="21"/>
      <c r="P729" s="21"/>
      <c r="Q729" s="21"/>
      <c r="R729" s="21"/>
      <c r="S729" s="21"/>
      <c r="T729" s="21"/>
      <c r="U729" s="21"/>
      <c r="V729" s="21"/>
      <c r="W729" s="21"/>
    </row>
    <row r="730" spans="14:23" x14ac:dyDescent="0.25">
      <c r="N730" s="21"/>
      <c r="O730" s="21"/>
      <c r="P730" s="21"/>
      <c r="Q730" s="21"/>
      <c r="R730" s="21"/>
      <c r="S730" s="21"/>
      <c r="T730" s="21"/>
      <c r="U730" s="21"/>
      <c r="V730" s="21"/>
      <c r="W730" s="21"/>
    </row>
    <row r="731" spans="14:23" x14ac:dyDescent="0.25">
      <c r="N731" s="21"/>
      <c r="O731" s="21"/>
      <c r="P731" s="21"/>
      <c r="Q731" s="21"/>
      <c r="R731" s="21"/>
      <c r="S731" s="21"/>
      <c r="T731" s="21"/>
      <c r="U731" s="21"/>
      <c r="V731" s="21"/>
      <c r="W731" s="21"/>
    </row>
    <row r="732" spans="14:23" x14ac:dyDescent="0.25">
      <c r="N732" s="21"/>
      <c r="O732" s="21"/>
      <c r="P732" s="21"/>
      <c r="Q732" s="21"/>
      <c r="R732" s="21"/>
      <c r="S732" s="21"/>
      <c r="T732" s="21"/>
      <c r="U732" s="21"/>
      <c r="V732" s="21"/>
      <c r="W732" s="21"/>
    </row>
    <row r="733" spans="14:23" x14ac:dyDescent="0.25">
      <c r="N733" s="21"/>
      <c r="O733" s="21"/>
      <c r="P733" s="21"/>
      <c r="Q733" s="21"/>
      <c r="R733" s="21"/>
      <c r="S733" s="21"/>
      <c r="T733" s="21"/>
      <c r="U733" s="21"/>
      <c r="V733" s="21"/>
      <c r="W733" s="21"/>
    </row>
    <row r="734" spans="14:23" x14ac:dyDescent="0.25">
      <c r="N734" s="21"/>
      <c r="O734" s="21"/>
      <c r="P734" s="21"/>
      <c r="Q734" s="21"/>
      <c r="R734" s="21"/>
      <c r="S734" s="21"/>
      <c r="T734" s="21"/>
      <c r="U734" s="21"/>
      <c r="V734" s="21"/>
      <c r="W734" s="21"/>
    </row>
    <row r="735" spans="14:23" x14ac:dyDescent="0.25">
      <c r="N735" s="21"/>
      <c r="O735" s="21"/>
      <c r="P735" s="21"/>
      <c r="Q735" s="21"/>
      <c r="R735" s="21"/>
      <c r="S735" s="21"/>
      <c r="T735" s="21"/>
      <c r="U735" s="21"/>
      <c r="V735" s="21"/>
      <c r="W735" s="21"/>
    </row>
    <row r="736" spans="14:23" x14ac:dyDescent="0.25">
      <c r="N736" s="21"/>
      <c r="O736" s="21"/>
      <c r="P736" s="21"/>
      <c r="Q736" s="21"/>
      <c r="R736" s="21"/>
      <c r="S736" s="21"/>
      <c r="T736" s="21"/>
      <c r="U736" s="21"/>
      <c r="V736" s="21"/>
      <c r="W736" s="21"/>
    </row>
    <row r="737" spans="14:23" x14ac:dyDescent="0.25">
      <c r="N737" s="21"/>
      <c r="O737" s="21"/>
      <c r="P737" s="21"/>
      <c r="Q737" s="21"/>
      <c r="R737" s="21"/>
      <c r="S737" s="21"/>
      <c r="T737" s="21"/>
      <c r="U737" s="21"/>
      <c r="V737" s="21"/>
      <c r="W737" s="21"/>
    </row>
    <row r="738" spans="14:23" x14ac:dyDescent="0.25">
      <c r="N738" s="21"/>
      <c r="O738" s="21"/>
      <c r="P738" s="21"/>
      <c r="Q738" s="21"/>
      <c r="R738" s="21"/>
      <c r="S738" s="21"/>
      <c r="T738" s="21"/>
      <c r="U738" s="21"/>
      <c r="V738" s="21"/>
      <c r="W738" s="21"/>
    </row>
    <row r="739" spans="14:23" x14ac:dyDescent="0.25">
      <c r="N739" s="21"/>
      <c r="O739" s="21"/>
      <c r="P739" s="21"/>
      <c r="Q739" s="21"/>
      <c r="R739" s="21"/>
      <c r="S739" s="21"/>
      <c r="T739" s="21"/>
      <c r="U739" s="21"/>
      <c r="V739" s="21"/>
      <c r="W739" s="21"/>
    </row>
    <row r="740" spans="14:23" x14ac:dyDescent="0.25">
      <c r="N740" s="21"/>
      <c r="O740" s="21"/>
      <c r="P740" s="21"/>
      <c r="Q740" s="21"/>
      <c r="R740" s="21"/>
      <c r="S740" s="21"/>
      <c r="T740" s="21"/>
      <c r="U740" s="21"/>
      <c r="V740" s="21"/>
      <c r="W740" s="21"/>
    </row>
    <row r="741" spans="14:23" x14ac:dyDescent="0.25">
      <c r="N741" s="21"/>
      <c r="O741" s="21"/>
      <c r="P741" s="21"/>
      <c r="Q741" s="21"/>
      <c r="R741" s="21"/>
      <c r="S741" s="21"/>
      <c r="T741" s="21"/>
      <c r="U741" s="21"/>
      <c r="V741" s="21"/>
      <c r="W741" s="21"/>
    </row>
    <row r="742" spans="14:23" x14ac:dyDescent="0.25">
      <c r="N742" s="21"/>
      <c r="O742" s="21"/>
      <c r="P742" s="21"/>
      <c r="Q742" s="21"/>
      <c r="R742" s="21"/>
      <c r="S742" s="21"/>
      <c r="T742" s="21"/>
      <c r="U742" s="21"/>
      <c r="V742" s="21"/>
      <c r="W742" s="21"/>
    </row>
    <row r="743" spans="14:23" x14ac:dyDescent="0.25">
      <c r="N743" s="21"/>
      <c r="O743" s="21"/>
      <c r="P743" s="21"/>
      <c r="Q743" s="21"/>
      <c r="R743" s="21"/>
      <c r="S743" s="21"/>
      <c r="T743" s="21"/>
      <c r="U743" s="21"/>
      <c r="V743" s="21"/>
      <c r="W743" s="21"/>
    </row>
    <row r="744" spans="14:23" x14ac:dyDescent="0.25">
      <c r="N744" s="21"/>
      <c r="O744" s="21"/>
      <c r="P744" s="21"/>
      <c r="Q744" s="21"/>
      <c r="R744" s="21"/>
      <c r="S744" s="21"/>
      <c r="T744" s="21"/>
      <c r="U744" s="21"/>
      <c r="V744" s="21"/>
      <c r="W744" s="21"/>
    </row>
    <row r="745" spans="14:23" x14ac:dyDescent="0.25">
      <c r="N745" s="21"/>
      <c r="O745" s="21"/>
      <c r="P745" s="21"/>
      <c r="Q745" s="21"/>
      <c r="R745" s="21"/>
      <c r="S745" s="21"/>
      <c r="T745" s="21"/>
      <c r="U745" s="21"/>
      <c r="V745" s="21"/>
      <c r="W745" s="21"/>
    </row>
    <row r="746" spans="14:23" x14ac:dyDescent="0.25">
      <c r="N746" s="21"/>
      <c r="O746" s="21"/>
      <c r="P746" s="21"/>
      <c r="Q746" s="21"/>
      <c r="R746" s="21"/>
      <c r="S746" s="21"/>
      <c r="T746" s="21"/>
      <c r="U746" s="21"/>
      <c r="V746" s="21"/>
      <c r="W746" s="21"/>
    </row>
    <row r="747" spans="14:23" x14ac:dyDescent="0.25">
      <c r="N747" s="21"/>
      <c r="O747" s="21"/>
      <c r="P747" s="21"/>
      <c r="Q747" s="21"/>
      <c r="R747" s="21"/>
      <c r="S747" s="21"/>
      <c r="T747" s="21"/>
      <c r="U747" s="21"/>
      <c r="V747" s="21"/>
      <c r="W747" s="21"/>
    </row>
    <row r="748" spans="14:23" x14ac:dyDescent="0.25">
      <c r="N748" s="21"/>
      <c r="O748" s="21"/>
      <c r="P748" s="21"/>
      <c r="Q748" s="21"/>
      <c r="R748" s="21"/>
      <c r="S748" s="21"/>
      <c r="T748" s="21"/>
      <c r="U748" s="21"/>
      <c r="V748" s="21"/>
      <c r="W748" s="21"/>
    </row>
    <row r="749" spans="14:23" x14ac:dyDescent="0.25">
      <c r="N749" s="21"/>
      <c r="O749" s="21"/>
      <c r="P749" s="21"/>
      <c r="Q749" s="21"/>
      <c r="R749" s="21"/>
      <c r="S749" s="21"/>
      <c r="T749" s="21"/>
      <c r="U749" s="21"/>
      <c r="V749" s="21"/>
      <c r="W749" s="21"/>
    </row>
    <row r="750" spans="14:23" x14ac:dyDescent="0.25">
      <c r="N750" s="21"/>
      <c r="O750" s="21"/>
      <c r="P750" s="21"/>
      <c r="Q750" s="21"/>
      <c r="R750" s="21"/>
      <c r="S750" s="21"/>
      <c r="T750" s="21"/>
      <c r="U750" s="21"/>
      <c r="V750" s="21"/>
      <c r="W750" s="21"/>
    </row>
    <row r="751" spans="14:23" x14ac:dyDescent="0.25">
      <c r="N751" s="21"/>
      <c r="O751" s="21"/>
      <c r="P751" s="21"/>
      <c r="Q751" s="21"/>
      <c r="R751" s="21"/>
      <c r="S751" s="21"/>
      <c r="T751" s="21"/>
      <c r="U751" s="21"/>
      <c r="V751" s="21"/>
      <c r="W751" s="21"/>
    </row>
    <row r="752" spans="14:23" x14ac:dyDescent="0.25">
      <c r="N752" s="21"/>
      <c r="O752" s="21"/>
      <c r="P752" s="21"/>
      <c r="Q752" s="21"/>
      <c r="R752" s="21"/>
      <c r="S752" s="21"/>
      <c r="T752" s="21"/>
      <c r="U752" s="21"/>
      <c r="V752" s="21"/>
      <c r="W752" s="21"/>
    </row>
    <row r="753" spans="14:23" x14ac:dyDescent="0.25">
      <c r="N753" s="21"/>
      <c r="O753" s="21"/>
      <c r="P753" s="21"/>
      <c r="Q753" s="21"/>
      <c r="R753" s="21"/>
      <c r="S753" s="21"/>
      <c r="T753" s="21"/>
      <c r="U753" s="21"/>
      <c r="V753" s="21"/>
      <c r="W753" s="21"/>
    </row>
    <row r="754" spans="14:23" x14ac:dyDescent="0.25">
      <c r="N754" s="21"/>
      <c r="O754" s="21"/>
      <c r="P754" s="21"/>
      <c r="Q754" s="21"/>
      <c r="R754" s="21"/>
      <c r="S754" s="21"/>
      <c r="T754" s="21"/>
      <c r="U754" s="21"/>
      <c r="V754" s="21"/>
      <c r="W754" s="21"/>
    </row>
    <row r="755" spans="14:23" x14ac:dyDescent="0.25">
      <c r="N755" s="21"/>
      <c r="O755" s="21"/>
      <c r="P755" s="21"/>
      <c r="Q755" s="21"/>
      <c r="R755" s="21"/>
      <c r="S755" s="21"/>
      <c r="T755" s="21"/>
      <c r="U755" s="21"/>
      <c r="V755" s="21"/>
      <c r="W755" s="21"/>
    </row>
    <row r="756" spans="14:23" x14ac:dyDescent="0.25">
      <c r="N756" s="21"/>
      <c r="O756" s="21"/>
      <c r="P756" s="21"/>
      <c r="Q756" s="21"/>
      <c r="R756" s="21"/>
      <c r="S756" s="21"/>
      <c r="T756" s="21"/>
      <c r="U756" s="21"/>
      <c r="V756" s="21"/>
      <c r="W756" s="21"/>
    </row>
    <row r="757" spans="14:23" x14ac:dyDescent="0.25">
      <c r="N757" s="21"/>
      <c r="O757" s="21"/>
      <c r="P757" s="21"/>
      <c r="Q757" s="21"/>
      <c r="R757" s="21"/>
      <c r="S757" s="21"/>
      <c r="T757" s="21"/>
      <c r="U757" s="21"/>
      <c r="V757" s="21"/>
      <c r="W757" s="21"/>
    </row>
    <row r="758" spans="14:23" x14ac:dyDescent="0.25">
      <c r="N758" s="21"/>
      <c r="O758" s="21"/>
      <c r="P758" s="21"/>
      <c r="Q758" s="21"/>
      <c r="R758" s="21"/>
      <c r="S758" s="21"/>
      <c r="T758" s="21"/>
      <c r="U758" s="21"/>
      <c r="V758" s="21"/>
      <c r="W758" s="21"/>
    </row>
    <row r="759" spans="14:23" x14ac:dyDescent="0.25">
      <c r="N759" s="21"/>
      <c r="O759" s="21"/>
      <c r="P759" s="21"/>
      <c r="Q759" s="21"/>
      <c r="R759" s="21"/>
      <c r="S759" s="21"/>
      <c r="T759" s="21"/>
      <c r="U759" s="21"/>
      <c r="V759" s="21"/>
      <c r="W759" s="21"/>
    </row>
    <row r="760" spans="14:23" x14ac:dyDescent="0.25">
      <c r="N760" s="21"/>
      <c r="O760" s="21"/>
      <c r="P760" s="21"/>
      <c r="Q760" s="21"/>
      <c r="R760" s="21"/>
      <c r="S760" s="21"/>
      <c r="T760" s="21"/>
      <c r="U760" s="21"/>
      <c r="V760" s="21"/>
      <c r="W760" s="21"/>
    </row>
    <row r="761" spans="14:23" x14ac:dyDescent="0.25">
      <c r="N761" s="21"/>
      <c r="O761" s="21"/>
      <c r="P761" s="21"/>
      <c r="Q761" s="21"/>
      <c r="R761" s="21"/>
      <c r="S761" s="21"/>
      <c r="T761" s="21"/>
      <c r="U761" s="21"/>
      <c r="V761" s="21"/>
      <c r="W761" s="21"/>
    </row>
    <row r="762" spans="14:23" x14ac:dyDescent="0.25">
      <c r="N762" s="21"/>
      <c r="O762" s="21"/>
      <c r="P762" s="21"/>
      <c r="Q762" s="21"/>
      <c r="R762" s="21"/>
      <c r="S762" s="21"/>
      <c r="T762" s="21"/>
      <c r="U762" s="21"/>
      <c r="V762" s="21"/>
      <c r="W762" s="21"/>
    </row>
    <row r="763" spans="14:23" x14ac:dyDescent="0.25">
      <c r="N763" s="21"/>
      <c r="O763" s="21"/>
      <c r="P763" s="21"/>
      <c r="Q763" s="21"/>
      <c r="R763" s="21"/>
      <c r="S763" s="21"/>
      <c r="T763" s="21"/>
      <c r="U763" s="21"/>
      <c r="V763" s="21"/>
      <c r="W763" s="21"/>
    </row>
    <row r="764" spans="14:23" x14ac:dyDescent="0.25">
      <c r="N764" s="21"/>
      <c r="O764" s="21"/>
      <c r="P764" s="21"/>
      <c r="Q764" s="21"/>
      <c r="R764" s="21"/>
      <c r="S764" s="21"/>
      <c r="T764" s="21"/>
      <c r="U764" s="21"/>
      <c r="V764" s="21"/>
      <c r="W764" s="21"/>
    </row>
    <row r="765" spans="14:23" x14ac:dyDescent="0.25">
      <c r="N765" s="21"/>
      <c r="O765" s="21"/>
      <c r="P765" s="21"/>
      <c r="Q765" s="21"/>
      <c r="R765" s="21"/>
      <c r="S765" s="21"/>
      <c r="T765" s="21"/>
      <c r="U765" s="21"/>
      <c r="V765" s="21"/>
      <c r="W765" s="21"/>
    </row>
    <row r="766" spans="14:23" x14ac:dyDescent="0.25">
      <c r="N766" s="21"/>
      <c r="O766" s="21"/>
      <c r="P766" s="21"/>
      <c r="Q766" s="21"/>
      <c r="R766" s="21"/>
      <c r="S766" s="21"/>
      <c r="T766" s="21"/>
      <c r="U766" s="21"/>
      <c r="V766" s="21"/>
      <c r="W766" s="21"/>
    </row>
    <row r="767" spans="14:23" x14ac:dyDescent="0.25">
      <c r="N767" s="21"/>
      <c r="O767" s="21"/>
      <c r="P767" s="21"/>
      <c r="Q767" s="21"/>
      <c r="R767" s="21"/>
      <c r="S767" s="21"/>
      <c r="T767" s="21"/>
      <c r="U767" s="21"/>
      <c r="V767" s="21"/>
      <c r="W767" s="21"/>
    </row>
    <row r="768" spans="14:23" x14ac:dyDescent="0.25">
      <c r="N768" s="21"/>
      <c r="O768" s="21"/>
      <c r="P768" s="21"/>
      <c r="Q768" s="21"/>
      <c r="R768" s="21"/>
      <c r="S768" s="21"/>
      <c r="T768" s="21"/>
      <c r="U768" s="21"/>
      <c r="V768" s="21"/>
      <c r="W768" s="21"/>
    </row>
    <row r="769" spans="14:23" x14ac:dyDescent="0.25">
      <c r="N769" s="21"/>
      <c r="O769" s="21"/>
      <c r="P769" s="21"/>
      <c r="Q769" s="21"/>
      <c r="R769" s="21"/>
      <c r="S769" s="21"/>
      <c r="T769" s="21"/>
      <c r="U769" s="21"/>
      <c r="V769" s="21"/>
      <c r="W769" s="21"/>
    </row>
    <row r="770" spans="14:23" x14ac:dyDescent="0.25">
      <c r="N770" s="21"/>
      <c r="O770" s="21"/>
      <c r="P770" s="21"/>
      <c r="Q770" s="21"/>
      <c r="R770" s="21"/>
      <c r="S770" s="21"/>
      <c r="T770" s="21"/>
      <c r="U770" s="21"/>
      <c r="V770" s="21"/>
      <c r="W770" s="21"/>
    </row>
    <row r="771" spans="14:23" x14ac:dyDescent="0.25">
      <c r="N771" s="21"/>
      <c r="O771" s="21"/>
      <c r="P771" s="21"/>
      <c r="Q771" s="21"/>
      <c r="R771" s="21"/>
      <c r="S771" s="21"/>
      <c r="T771" s="21"/>
      <c r="U771" s="21"/>
      <c r="V771" s="21"/>
      <c r="W771" s="21"/>
    </row>
    <row r="772" spans="14:23" x14ac:dyDescent="0.25">
      <c r="N772" s="21"/>
      <c r="O772" s="21"/>
      <c r="P772" s="21"/>
      <c r="Q772" s="21"/>
      <c r="R772" s="21"/>
      <c r="S772" s="21"/>
      <c r="T772" s="21"/>
      <c r="U772" s="21"/>
      <c r="V772" s="21"/>
      <c r="W772" s="21"/>
    </row>
    <row r="773" spans="14:23" x14ac:dyDescent="0.25">
      <c r="N773" s="21"/>
      <c r="O773" s="21"/>
      <c r="P773" s="21"/>
      <c r="Q773" s="21"/>
      <c r="R773" s="21"/>
      <c r="S773" s="21"/>
      <c r="T773" s="21"/>
      <c r="U773" s="21"/>
      <c r="V773" s="21"/>
      <c r="W773" s="21"/>
    </row>
    <row r="774" spans="14:23" x14ac:dyDescent="0.25">
      <c r="N774" s="21"/>
      <c r="O774" s="21"/>
      <c r="P774" s="21"/>
      <c r="Q774" s="21"/>
      <c r="R774" s="21"/>
      <c r="S774" s="21"/>
      <c r="T774" s="21"/>
      <c r="U774" s="21"/>
      <c r="V774" s="21"/>
      <c r="W774" s="21"/>
    </row>
    <row r="775" spans="14:23" x14ac:dyDescent="0.25">
      <c r="N775" s="21"/>
      <c r="O775" s="21"/>
      <c r="P775" s="21"/>
      <c r="Q775" s="21"/>
      <c r="R775" s="21"/>
      <c r="S775" s="21"/>
      <c r="T775" s="21"/>
      <c r="U775" s="21"/>
      <c r="V775" s="21"/>
      <c r="W775" s="21"/>
    </row>
    <row r="776" spans="14:23" x14ac:dyDescent="0.25">
      <c r="N776" s="21"/>
      <c r="O776" s="21"/>
      <c r="P776" s="21"/>
      <c r="Q776" s="21"/>
      <c r="R776" s="21"/>
      <c r="S776" s="21"/>
      <c r="T776" s="21"/>
      <c r="U776" s="21"/>
      <c r="V776" s="21"/>
      <c r="W776" s="21"/>
    </row>
    <row r="777" spans="14:23" x14ac:dyDescent="0.25">
      <c r="N777" s="21"/>
      <c r="O777" s="21"/>
      <c r="P777" s="21"/>
      <c r="Q777" s="21"/>
      <c r="R777" s="21"/>
      <c r="S777" s="21"/>
      <c r="T777" s="21"/>
      <c r="U777" s="21"/>
      <c r="V777" s="21"/>
      <c r="W777" s="21"/>
    </row>
    <row r="778" spans="14:23" x14ac:dyDescent="0.25">
      <c r="N778" s="21"/>
      <c r="O778" s="21"/>
      <c r="P778" s="21"/>
      <c r="Q778" s="21"/>
      <c r="R778" s="21"/>
      <c r="S778" s="21"/>
      <c r="T778" s="21"/>
      <c r="U778" s="21"/>
      <c r="V778" s="21"/>
      <c r="W778" s="21"/>
    </row>
    <row r="779" spans="14:23" x14ac:dyDescent="0.25">
      <c r="N779" s="21"/>
      <c r="O779" s="21"/>
      <c r="P779" s="21"/>
      <c r="Q779" s="21"/>
      <c r="R779" s="21"/>
      <c r="S779" s="21"/>
      <c r="T779" s="21"/>
      <c r="U779" s="21"/>
      <c r="V779" s="21"/>
      <c r="W779" s="21"/>
    </row>
    <row r="780" spans="14:23" x14ac:dyDescent="0.25">
      <c r="N780" s="21"/>
      <c r="O780" s="21"/>
      <c r="P780" s="21"/>
      <c r="Q780" s="21"/>
      <c r="R780" s="21"/>
      <c r="S780" s="21"/>
      <c r="T780" s="21"/>
      <c r="U780" s="21"/>
      <c r="V780" s="21"/>
      <c r="W780" s="21"/>
    </row>
    <row r="781" spans="14:23" x14ac:dyDescent="0.25">
      <c r="N781" s="21"/>
      <c r="O781" s="21"/>
      <c r="P781" s="21"/>
      <c r="Q781" s="21"/>
      <c r="R781" s="21"/>
      <c r="S781" s="21"/>
      <c r="T781" s="21"/>
      <c r="U781" s="21"/>
      <c r="V781" s="21"/>
      <c r="W781" s="21"/>
    </row>
    <row r="782" spans="14:23" x14ac:dyDescent="0.25">
      <c r="N782" s="21"/>
      <c r="O782" s="21"/>
      <c r="P782" s="21"/>
      <c r="Q782" s="21"/>
      <c r="R782" s="21"/>
      <c r="S782" s="21"/>
      <c r="T782" s="21"/>
      <c r="U782" s="21"/>
      <c r="V782" s="21"/>
      <c r="W782" s="21"/>
    </row>
    <row r="783" spans="14:23" x14ac:dyDescent="0.25">
      <c r="N783" s="21"/>
      <c r="O783" s="21"/>
      <c r="P783" s="21"/>
      <c r="Q783" s="21"/>
      <c r="R783" s="21"/>
      <c r="S783" s="21"/>
      <c r="T783" s="21"/>
      <c r="U783" s="21"/>
      <c r="V783" s="21"/>
      <c r="W783" s="21"/>
    </row>
    <row r="784" spans="14:23" x14ac:dyDescent="0.25">
      <c r="N784" s="21"/>
      <c r="O784" s="21"/>
      <c r="P784" s="21"/>
      <c r="Q784" s="21"/>
      <c r="R784" s="21"/>
      <c r="S784" s="21"/>
      <c r="T784" s="21"/>
      <c r="U784" s="21"/>
      <c r="V784" s="21"/>
      <c r="W784" s="21"/>
    </row>
    <row r="785" spans="14:23" x14ac:dyDescent="0.25">
      <c r="N785" s="21"/>
      <c r="O785" s="21"/>
      <c r="P785" s="21"/>
      <c r="Q785" s="21"/>
      <c r="R785" s="21"/>
      <c r="S785" s="21"/>
      <c r="T785" s="21"/>
      <c r="U785" s="21"/>
      <c r="V785" s="21"/>
      <c r="W785" s="21"/>
    </row>
    <row r="786" spans="14:23" x14ac:dyDescent="0.25">
      <c r="N786" s="21"/>
      <c r="O786" s="21"/>
      <c r="P786" s="21"/>
      <c r="Q786" s="21"/>
      <c r="R786" s="21"/>
      <c r="S786" s="21"/>
      <c r="T786" s="21"/>
      <c r="U786" s="21"/>
      <c r="V786" s="21"/>
      <c r="W786" s="21"/>
    </row>
    <row r="787" spans="14:23" x14ac:dyDescent="0.25">
      <c r="N787" s="21"/>
      <c r="O787" s="21"/>
      <c r="P787" s="21"/>
      <c r="Q787" s="21"/>
      <c r="R787" s="21"/>
      <c r="S787" s="21"/>
      <c r="T787" s="21"/>
      <c r="U787" s="21"/>
      <c r="V787" s="21"/>
      <c r="W787" s="21"/>
    </row>
    <row r="788" spans="14:23" x14ac:dyDescent="0.25">
      <c r="N788" s="21"/>
      <c r="O788" s="21"/>
      <c r="P788" s="21"/>
      <c r="Q788" s="21"/>
      <c r="R788" s="21"/>
      <c r="S788" s="21"/>
      <c r="T788" s="21"/>
      <c r="U788" s="21"/>
      <c r="V788" s="21"/>
      <c r="W788" s="21"/>
    </row>
    <row r="789" spans="14:23" x14ac:dyDescent="0.25">
      <c r="N789" s="21"/>
      <c r="O789" s="21"/>
      <c r="P789" s="21"/>
      <c r="Q789" s="21"/>
      <c r="R789" s="21"/>
      <c r="S789" s="21"/>
      <c r="T789" s="21"/>
      <c r="U789" s="21"/>
      <c r="V789" s="21"/>
      <c r="W789" s="21"/>
    </row>
    <row r="790" spans="14:23" x14ac:dyDescent="0.25">
      <c r="N790" s="21"/>
      <c r="O790" s="21"/>
      <c r="P790" s="21"/>
      <c r="Q790" s="21"/>
      <c r="R790" s="21"/>
      <c r="S790" s="21"/>
      <c r="T790" s="21"/>
      <c r="U790" s="21"/>
      <c r="V790" s="21"/>
      <c r="W790" s="21"/>
    </row>
    <row r="791" spans="14:23" x14ac:dyDescent="0.25">
      <c r="N791" s="21"/>
      <c r="O791" s="21"/>
      <c r="P791" s="21"/>
      <c r="Q791" s="21"/>
      <c r="R791" s="21"/>
      <c r="S791" s="21"/>
      <c r="T791" s="21"/>
      <c r="U791" s="21"/>
      <c r="V791" s="21"/>
      <c r="W791" s="21"/>
    </row>
    <row r="792" spans="14:23" x14ac:dyDescent="0.25">
      <c r="N792" s="21"/>
      <c r="O792" s="21"/>
      <c r="P792" s="21"/>
      <c r="Q792" s="21"/>
      <c r="R792" s="21"/>
      <c r="S792" s="21"/>
      <c r="T792" s="21"/>
      <c r="U792" s="21"/>
      <c r="V792" s="21"/>
      <c r="W792" s="21"/>
    </row>
    <row r="793" spans="14:23" x14ac:dyDescent="0.25">
      <c r="N793" s="21"/>
      <c r="O793" s="21"/>
      <c r="P793" s="21"/>
      <c r="Q793" s="21"/>
      <c r="R793" s="21"/>
      <c r="S793" s="21"/>
      <c r="T793" s="21"/>
      <c r="U793" s="21"/>
      <c r="V793" s="21"/>
      <c r="W793" s="21"/>
    </row>
    <row r="794" spans="14:23" x14ac:dyDescent="0.25">
      <c r="N794" s="21"/>
      <c r="O794" s="21"/>
      <c r="P794" s="21"/>
      <c r="Q794" s="21"/>
      <c r="R794" s="21"/>
      <c r="S794" s="21"/>
      <c r="T794" s="21"/>
      <c r="U794" s="21"/>
      <c r="V794" s="21"/>
      <c r="W794" s="21"/>
    </row>
    <row r="795" spans="14:23" x14ac:dyDescent="0.25">
      <c r="N795" s="21"/>
      <c r="O795" s="21"/>
      <c r="P795" s="21"/>
      <c r="Q795" s="21"/>
      <c r="R795" s="21"/>
      <c r="S795" s="21"/>
      <c r="T795" s="21"/>
      <c r="U795" s="21"/>
      <c r="V795" s="21"/>
      <c r="W795" s="21"/>
    </row>
    <row r="796" spans="14:23" x14ac:dyDescent="0.25">
      <c r="N796" s="21"/>
      <c r="O796" s="21"/>
      <c r="P796" s="21"/>
      <c r="Q796" s="21"/>
      <c r="R796" s="21"/>
      <c r="S796" s="21"/>
      <c r="T796" s="21"/>
      <c r="U796" s="21"/>
      <c r="V796" s="21"/>
      <c r="W796" s="21"/>
    </row>
    <row r="797" spans="14:23" x14ac:dyDescent="0.25">
      <c r="N797" s="21"/>
      <c r="O797" s="21"/>
      <c r="P797" s="21"/>
      <c r="Q797" s="21"/>
      <c r="R797" s="21"/>
      <c r="S797" s="21"/>
      <c r="T797" s="21"/>
      <c r="U797" s="21"/>
      <c r="V797" s="21"/>
      <c r="W797" s="21"/>
    </row>
    <row r="798" spans="14:23" x14ac:dyDescent="0.25">
      <c r="N798" s="21"/>
      <c r="O798" s="21"/>
      <c r="P798" s="21"/>
      <c r="Q798" s="21"/>
      <c r="R798" s="21"/>
      <c r="S798" s="21"/>
      <c r="T798" s="21"/>
      <c r="U798" s="21"/>
      <c r="V798" s="21"/>
      <c r="W798" s="21"/>
    </row>
    <row r="799" spans="14:23" x14ac:dyDescent="0.25">
      <c r="N799" s="21"/>
      <c r="O799" s="21"/>
      <c r="P799" s="21"/>
      <c r="Q799" s="21"/>
      <c r="R799" s="21"/>
      <c r="S799" s="21"/>
      <c r="T799" s="21"/>
      <c r="U799" s="21"/>
      <c r="V799" s="21"/>
      <c r="W799" s="21"/>
    </row>
    <row r="800" spans="14:23" x14ac:dyDescent="0.25">
      <c r="N800" s="21"/>
      <c r="O800" s="21"/>
      <c r="P800" s="21"/>
      <c r="Q800" s="21"/>
      <c r="R800" s="21"/>
      <c r="S800" s="21"/>
      <c r="T800" s="21"/>
      <c r="U800" s="21"/>
      <c r="V800" s="21"/>
      <c r="W800" s="21"/>
    </row>
    <row r="801" spans="14:23" x14ac:dyDescent="0.25">
      <c r="N801" s="21"/>
      <c r="O801" s="21"/>
      <c r="P801" s="21"/>
      <c r="Q801" s="21"/>
      <c r="R801" s="21"/>
      <c r="S801" s="21"/>
      <c r="T801" s="21"/>
      <c r="U801" s="21"/>
      <c r="V801" s="21"/>
      <c r="W801" s="21"/>
    </row>
    <row r="802" spans="14:23" x14ac:dyDescent="0.25">
      <c r="N802" s="21"/>
      <c r="O802" s="21"/>
      <c r="P802" s="21"/>
      <c r="Q802" s="21"/>
      <c r="R802" s="21"/>
      <c r="S802" s="21"/>
      <c r="T802" s="21"/>
      <c r="U802" s="21"/>
      <c r="V802" s="21"/>
      <c r="W802" s="21"/>
    </row>
    <row r="803" spans="14:23" x14ac:dyDescent="0.25">
      <c r="N803" s="21"/>
      <c r="O803" s="21"/>
      <c r="P803" s="21"/>
      <c r="Q803" s="21"/>
      <c r="R803" s="21"/>
      <c r="S803" s="21"/>
      <c r="T803" s="21"/>
      <c r="U803" s="21"/>
      <c r="V803" s="21"/>
      <c r="W803" s="21"/>
    </row>
    <row r="804" spans="14:23" x14ac:dyDescent="0.25">
      <c r="N804" s="21"/>
      <c r="O804" s="21"/>
      <c r="P804" s="21"/>
      <c r="Q804" s="21"/>
      <c r="R804" s="21"/>
      <c r="S804" s="21"/>
      <c r="T804" s="21"/>
      <c r="U804" s="21"/>
      <c r="V804" s="21"/>
      <c r="W804" s="21"/>
    </row>
    <row r="805" spans="14:23" x14ac:dyDescent="0.25">
      <c r="N805" s="21"/>
      <c r="O805" s="21"/>
      <c r="P805" s="21"/>
      <c r="Q805" s="21"/>
      <c r="R805" s="21"/>
      <c r="S805" s="21"/>
      <c r="T805" s="21"/>
      <c r="U805" s="21"/>
      <c r="V805" s="21"/>
      <c r="W805" s="21"/>
    </row>
    <row r="806" spans="14:23" x14ac:dyDescent="0.25">
      <c r="N806" s="21"/>
      <c r="O806" s="21"/>
      <c r="P806" s="21"/>
      <c r="Q806" s="21"/>
      <c r="R806" s="21"/>
      <c r="S806" s="21"/>
      <c r="T806" s="21"/>
      <c r="U806" s="21"/>
      <c r="V806" s="21"/>
      <c r="W806" s="21"/>
    </row>
    <row r="807" spans="14:23" x14ac:dyDescent="0.25">
      <c r="N807" s="21"/>
      <c r="O807" s="21"/>
      <c r="P807" s="21"/>
      <c r="Q807" s="21"/>
      <c r="R807" s="21"/>
      <c r="S807" s="21"/>
      <c r="T807" s="21"/>
      <c r="U807" s="21"/>
      <c r="V807" s="21"/>
      <c r="W807" s="21"/>
    </row>
    <row r="808" spans="14:23" x14ac:dyDescent="0.25">
      <c r="N808" s="21"/>
      <c r="O808" s="21"/>
      <c r="P808" s="21"/>
      <c r="Q808" s="21"/>
      <c r="R808" s="21"/>
      <c r="S808" s="21"/>
      <c r="T808" s="21"/>
      <c r="U808" s="21"/>
      <c r="V808" s="21"/>
      <c r="W808" s="21"/>
    </row>
    <row r="809" spans="14:23" x14ac:dyDescent="0.25">
      <c r="N809" s="21"/>
      <c r="O809" s="21"/>
      <c r="P809" s="21"/>
      <c r="Q809" s="21"/>
      <c r="R809" s="21"/>
      <c r="S809" s="21"/>
      <c r="T809" s="21"/>
      <c r="U809" s="21"/>
      <c r="V809" s="21"/>
      <c r="W809" s="21"/>
    </row>
    <row r="810" spans="14:23" x14ac:dyDescent="0.25">
      <c r="N810" s="21"/>
      <c r="O810" s="21"/>
      <c r="P810" s="21"/>
      <c r="Q810" s="21"/>
      <c r="R810" s="21"/>
      <c r="S810" s="21"/>
      <c r="T810" s="21"/>
      <c r="U810" s="21"/>
      <c r="V810" s="21"/>
      <c r="W810" s="21"/>
    </row>
    <row r="811" spans="14:23" x14ac:dyDescent="0.25">
      <c r="N811" s="21"/>
      <c r="O811" s="21"/>
      <c r="P811" s="21"/>
      <c r="Q811" s="21"/>
      <c r="R811" s="21"/>
      <c r="S811" s="21"/>
      <c r="T811" s="21"/>
      <c r="U811" s="21"/>
      <c r="V811" s="21"/>
      <c r="W811" s="21"/>
    </row>
  </sheetData>
  <sheetProtection password="81FE" sheet="1" objects="1" scenarios="1" selectLockedCells="1"/>
  <mergeCells count="43">
    <mergeCell ref="U61:V61"/>
    <mergeCell ref="F62:G62"/>
    <mergeCell ref="I62:J62"/>
    <mergeCell ref="L62:M62"/>
    <mergeCell ref="O62:P62"/>
    <mergeCell ref="R62:S62"/>
    <mergeCell ref="U60:W60"/>
    <mergeCell ref="C39:E40"/>
    <mergeCell ref="B60:E69"/>
    <mergeCell ref="C26:C38"/>
    <mergeCell ref="C41:C56"/>
    <mergeCell ref="F60:H60"/>
    <mergeCell ref="I60:K60"/>
    <mergeCell ref="L60:N60"/>
    <mergeCell ref="O60:Q60"/>
    <mergeCell ref="R60:T60"/>
    <mergeCell ref="U62:V62"/>
    <mergeCell ref="F61:G61"/>
    <mergeCell ref="I61:J61"/>
    <mergeCell ref="L61:M61"/>
    <mergeCell ref="O61:P61"/>
    <mergeCell ref="R61:S61"/>
    <mergeCell ref="B4:B6"/>
    <mergeCell ref="D4:E4"/>
    <mergeCell ref="F4:G4"/>
    <mergeCell ref="I4:J4"/>
    <mergeCell ref="L4:M4"/>
    <mergeCell ref="C5:E6"/>
    <mergeCell ref="C24:E25"/>
    <mergeCell ref="C7:C23"/>
    <mergeCell ref="U3:W3"/>
    <mergeCell ref="O4:P4"/>
    <mergeCell ref="R4:S4"/>
    <mergeCell ref="U4:V4"/>
    <mergeCell ref="C3:E3"/>
    <mergeCell ref="F3:H3"/>
    <mergeCell ref="I3:K3"/>
    <mergeCell ref="L3:N3"/>
    <mergeCell ref="D1:E1"/>
    <mergeCell ref="F1:G1"/>
    <mergeCell ref="H1:I1"/>
    <mergeCell ref="O3:Q3"/>
    <mergeCell ref="R3:T3"/>
  </mergeCells>
  <conditionalFormatting sqref="H7:H11 K7:K11 N7:N11 Q7:Q11 T7:T11 W7:X8 W9:W11">
    <cfRule type="cellIs" dxfId="17" priority="69" operator="equal">
      <formula>"EF"</formula>
    </cfRule>
  </conditionalFormatting>
  <conditionalFormatting sqref="H7:H11 K7:K11 N7:N11 Q7:Q11 T7:T11 W7:W11">
    <cfRule type="cellIs" dxfId="16" priority="68" operator="equal">
      <formula>"ES"</formula>
    </cfRule>
    <cfRule type="cellIs" dxfId="15" priority="70" operator="equal">
      <formula>"ED"</formula>
    </cfRule>
  </conditionalFormatting>
  <conditionalFormatting sqref="H12:H23 K12:K23 N12:N23 Q12:Q23 T12:T23 W12:X13 W14:W23">
    <cfRule type="cellIs" dxfId="14" priority="66" operator="equal">
      <formula>"EF"</formula>
    </cfRule>
  </conditionalFormatting>
  <conditionalFormatting sqref="H12:H23 K12:K23 N12:N23 Q12:Q23 T12:T23 W12:W23">
    <cfRule type="cellIs" dxfId="13" priority="65" operator="equal">
      <formula>"ES"</formula>
    </cfRule>
    <cfRule type="cellIs" dxfId="12" priority="67" operator="equal">
      <formula>"ED"</formula>
    </cfRule>
  </conditionalFormatting>
  <conditionalFormatting sqref="H26:H33 K26:K33 N26:N33 Q26:Q33 T26:T33 W26:X27 W28:W33">
    <cfRule type="cellIs" dxfId="11" priority="63" operator="equal">
      <formula>"EF"</formula>
    </cfRule>
  </conditionalFormatting>
  <conditionalFormatting sqref="H26:H33 K26:K33 N26:N33 Q26:Q33 T26:T33 W26:W33">
    <cfRule type="cellIs" dxfId="10" priority="62" operator="equal">
      <formula>"ES"</formula>
    </cfRule>
    <cfRule type="cellIs" dxfId="9" priority="64" operator="equal">
      <formula>"ED"</formula>
    </cfRule>
  </conditionalFormatting>
  <conditionalFormatting sqref="H34:H38 K34:K38 N34:N38 Q34:Q38 T34:T38 W34:X35 W36:W38">
    <cfRule type="cellIs" dxfId="8" priority="60" operator="equal">
      <formula>"EF"</formula>
    </cfRule>
  </conditionalFormatting>
  <conditionalFormatting sqref="H34:H38 K34:K38 N34:N38 Q34:Q38 T34:T38 W34:W38">
    <cfRule type="cellIs" dxfId="7" priority="59" operator="equal">
      <formula>"ES"</formula>
    </cfRule>
    <cfRule type="cellIs" dxfId="6" priority="61" operator="equal">
      <formula>"ED"</formula>
    </cfRule>
  </conditionalFormatting>
  <conditionalFormatting sqref="H41:H46 K41:K46 N41:N46 Q41:Q46 T41:T46 W41:X42 W43:W46">
    <cfRule type="cellIs" dxfId="5" priority="57" operator="equal">
      <formula>"EF"</formula>
    </cfRule>
  </conditionalFormatting>
  <conditionalFormatting sqref="H41:H46 K41:K46 N41:N46 Q41:Q46 T41:T46 W41:W46">
    <cfRule type="cellIs" dxfId="4" priority="56" operator="equal">
      <formula>"ES"</formula>
    </cfRule>
    <cfRule type="cellIs" dxfId="3" priority="58" operator="equal">
      <formula>"ED"</formula>
    </cfRule>
  </conditionalFormatting>
  <conditionalFormatting sqref="H47:H56 K47:K56 N47:N56 Q47:Q56 T47:T56 W47:X48 W49:W56">
    <cfRule type="cellIs" dxfId="2" priority="54" operator="equal">
      <formula>"EF"</formula>
    </cfRule>
  </conditionalFormatting>
  <conditionalFormatting sqref="H47:H56 K47:K56 N47:N56 Q47:Q56 T47:T56 W47:W56">
    <cfRule type="cellIs" dxfId="1" priority="53" operator="equal">
      <formula>"ES"</formula>
    </cfRule>
    <cfRule type="cellIs" dxfId="0" priority="55" operator="equal">
      <formula>"ED"</formula>
    </cfRule>
  </conditionalFormatting>
  <dataValidations count="3">
    <dataValidation showInputMessage="1" showErrorMessage="1" error="Veuillez choisir un élément de la liste du menu déroulant" sqref="K5:K6 N5:N6 Q5:W6 K24:K25 N24:N25 Q24:W25 K39:K40 N39:N40 Q39:W40"/>
    <dataValidation type="list" allowBlank="1" showInputMessage="1" showErrorMessage="1" sqref="D7:D23 D26:D38 D41:D56">
      <formula1>$D$74:$D$76</formula1>
    </dataValidation>
    <dataValidation type="list" allowBlank="1" showInputMessage="1" showErrorMessage="1" sqref="D1:E1">
      <formula1>"0,1,2,3,4,5,6,7,8,9,10,11,12,13,14,15,16,17,18,19,20,21,22,23,24,25,26,27,28,29,30,31,32,33,34,35,36,37,38,39,40,41,42,43,44,45,46,47,48"</formula1>
    </dataValidation>
  </dataValidations>
  <printOptions horizontalCentered="1" verticalCentered="1"/>
  <pageMargins left="0.15748031496062992" right="0.15748031496062992" top="0.11811023622047245" bottom="0.11811023622047245" header="0.11811023622047245" footer="0.11811023622047245"/>
  <pageSetup paperSize="9" scale="4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37" id="{C664A503-C524-4070-8CD4-A84AD6A69A92}">
            <x14:iconSet iconSet="3Symbols2">
              <x14:cfvo type="percent">
                <xm:f>0</xm:f>
              </x14:cfvo>
              <x14:cfvo type="num">
                <xm:f>0</xm:f>
              </x14:cfvo>
              <x14:cfvo type="num">
                <xm:f>'Objectifs d''équipe'!$C$49</xm:f>
              </x14:cfvo>
            </x14:iconSet>
          </x14:cfRule>
          <xm:sqref>F65</xm:sqref>
        </x14:conditionalFormatting>
        <x14:conditionalFormatting xmlns:xm="http://schemas.microsoft.com/office/excel/2006/main">
          <x14:cfRule type="iconSet" priority="36" id="{02945F46-BA10-4880-9748-5396D89B955E}">
            <x14:iconSet iconSet="3Symbols2">
              <x14:cfvo type="percent">
                <xm:f>0</xm:f>
              </x14:cfvo>
              <x14:cfvo type="num">
                <xm:f>0</xm:f>
              </x14:cfvo>
              <x14:cfvo type="num">
                <xm:f>'Objectifs d''équipe'!$D$49</xm:f>
              </x14:cfvo>
            </x14:iconSet>
          </x14:cfRule>
          <xm:sqref>F67</xm:sqref>
        </x14:conditionalFormatting>
        <x14:conditionalFormatting xmlns:xm="http://schemas.microsoft.com/office/excel/2006/main">
          <x14:cfRule type="iconSet" priority="35" id="{553F872B-0A95-4B3E-9CCA-8618A01B1AD7}">
            <x14:iconSet iconSet="3Symbols2">
              <x14:cfvo type="percent">
                <xm:f>0</xm:f>
              </x14:cfvo>
              <x14:cfvo type="num">
                <xm:f>0</xm:f>
              </x14:cfvo>
              <x14:cfvo type="num">
                <xm:f>'Objectifs d''équipe'!$E$49</xm:f>
              </x14:cfvo>
            </x14:iconSet>
          </x14:cfRule>
          <xm:sqref>F69</xm:sqref>
        </x14:conditionalFormatting>
        <x14:conditionalFormatting xmlns:xm="http://schemas.microsoft.com/office/excel/2006/main">
          <x14:cfRule type="iconSet" priority="34" id="{F73A56E5-9616-427C-9CB8-4355CC390E71}">
            <x14:iconSet iconSet="3Symbols2">
              <x14:cfvo type="percent">
                <xm:f>0</xm:f>
              </x14:cfvo>
              <x14:cfvo type="num">
                <xm:f>0</xm:f>
              </x14:cfvo>
              <x14:cfvo type="num">
                <xm:f>'Objectifs d''équipe'!$F$49</xm:f>
              </x14:cfvo>
            </x14:iconSet>
          </x14:cfRule>
          <xm:sqref>G65</xm:sqref>
        </x14:conditionalFormatting>
        <x14:conditionalFormatting xmlns:xm="http://schemas.microsoft.com/office/excel/2006/main">
          <x14:cfRule type="iconSet" priority="33" id="{FF5A3807-723E-479B-85B5-8A3D89D89A9E}">
            <x14:iconSet iconSet="3Symbols2">
              <x14:cfvo type="percent">
                <xm:f>0</xm:f>
              </x14:cfvo>
              <x14:cfvo type="num">
                <xm:f>0</xm:f>
              </x14:cfvo>
              <x14:cfvo type="num">
                <xm:f>'Objectifs d''équipe'!$G$49</xm:f>
              </x14:cfvo>
            </x14:iconSet>
          </x14:cfRule>
          <xm:sqref>G67</xm:sqref>
        </x14:conditionalFormatting>
        <x14:conditionalFormatting xmlns:xm="http://schemas.microsoft.com/office/excel/2006/main">
          <x14:cfRule type="iconSet" priority="32" id="{9AB293C3-F35C-4DDA-A87F-9DDD4F67C41D}">
            <x14:iconSet iconSet="3Symbols2">
              <x14:cfvo type="percent">
                <xm:f>0</xm:f>
              </x14:cfvo>
              <x14:cfvo type="num">
                <xm:f>0</xm:f>
              </x14:cfvo>
              <x14:cfvo type="num">
                <xm:f>'Objectifs d''équipe'!$H$49</xm:f>
              </x14:cfvo>
            </x14:iconSet>
          </x14:cfRule>
          <xm:sqref>G69</xm:sqref>
        </x14:conditionalFormatting>
        <x14:conditionalFormatting xmlns:xm="http://schemas.microsoft.com/office/excel/2006/main">
          <x14:cfRule type="iconSet" priority="31" id="{CE1723A0-B008-4800-8877-155F38D7B743}">
            <x14:iconSet iconSet="3Symbols2">
              <x14:cfvo type="percent">
                <xm:f>0</xm:f>
              </x14:cfvo>
              <x14:cfvo type="num">
                <xm:f>0</xm:f>
              </x14:cfvo>
              <x14:cfvo type="num">
                <xm:f>'Objectifs d''équipe'!$I$49</xm:f>
              </x14:cfvo>
            </x14:iconSet>
          </x14:cfRule>
          <xm:sqref>I65</xm:sqref>
        </x14:conditionalFormatting>
        <x14:conditionalFormatting xmlns:xm="http://schemas.microsoft.com/office/excel/2006/main">
          <x14:cfRule type="iconSet" priority="30" id="{20C2DAE3-9B39-4A56-B44F-C3A7D90283A7}">
            <x14:iconSet iconSet="3Symbols2">
              <x14:cfvo type="percent">
                <xm:f>0</xm:f>
              </x14:cfvo>
              <x14:cfvo type="num">
                <xm:f>0</xm:f>
              </x14:cfvo>
              <x14:cfvo type="num">
                <xm:f>'Objectifs d''équipe'!$J$49</xm:f>
              </x14:cfvo>
            </x14:iconSet>
          </x14:cfRule>
          <xm:sqref>I67</xm:sqref>
        </x14:conditionalFormatting>
        <x14:conditionalFormatting xmlns:xm="http://schemas.microsoft.com/office/excel/2006/main">
          <x14:cfRule type="iconSet" priority="29" id="{2A3A21F5-107F-47A8-B141-BC4A65199C0E}">
            <x14:iconSet iconSet="3Symbols2">
              <x14:cfvo type="percent">
                <xm:f>0</xm:f>
              </x14:cfvo>
              <x14:cfvo type="num">
                <xm:f>0</xm:f>
              </x14:cfvo>
              <x14:cfvo type="num">
                <xm:f>'Objectifs d''équipe'!$K$49</xm:f>
              </x14:cfvo>
            </x14:iconSet>
          </x14:cfRule>
          <xm:sqref>I69</xm:sqref>
        </x14:conditionalFormatting>
        <x14:conditionalFormatting xmlns:xm="http://schemas.microsoft.com/office/excel/2006/main">
          <x14:cfRule type="iconSet" priority="28" id="{4D8C1335-AE10-48D2-8765-5F3FC19CECA3}">
            <x14:iconSet iconSet="3Symbols2">
              <x14:cfvo type="percent">
                <xm:f>0</xm:f>
              </x14:cfvo>
              <x14:cfvo type="num">
                <xm:f>0</xm:f>
              </x14:cfvo>
              <x14:cfvo type="num">
                <xm:f>'Objectifs d''équipe'!$L$49</xm:f>
              </x14:cfvo>
            </x14:iconSet>
          </x14:cfRule>
          <xm:sqref>J65</xm:sqref>
        </x14:conditionalFormatting>
        <x14:conditionalFormatting xmlns:xm="http://schemas.microsoft.com/office/excel/2006/main">
          <x14:cfRule type="iconSet" priority="27" id="{88425A84-A082-494F-B330-D8C55A04A833}">
            <x14:iconSet iconSet="3Symbols2">
              <x14:cfvo type="percent">
                <xm:f>0</xm:f>
              </x14:cfvo>
              <x14:cfvo type="num">
                <xm:f>0</xm:f>
              </x14:cfvo>
              <x14:cfvo type="num">
                <xm:f>'Objectifs d''équipe'!$M$49</xm:f>
              </x14:cfvo>
            </x14:iconSet>
          </x14:cfRule>
          <xm:sqref>J67</xm:sqref>
        </x14:conditionalFormatting>
        <x14:conditionalFormatting xmlns:xm="http://schemas.microsoft.com/office/excel/2006/main">
          <x14:cfRule type="iconSet" priority="26" id="{26D6406D-3E4F-4D0E-A633-3EAA1CCE81D4}">
            <x14:iconSet iconSet="3Symbols2">
              <x14:cfvo type="percent">
                <xm:f>0</xm:f>
              </x14:cfvo>
              <x14:cfvo type="num">
                <xm:f>0</xm:f>
              </x14:cfvo>
              <x14:cfvo type="num">
                <xm:f>'Objectifs d''équipe'!$N$49</xm:f>
              </x14:cfvo>
            </x14:iconSet>
          </x14:cfRule>
          <xm:sqref>J69</xm:sqref>
        </x14:conditionalFormatting>
        <x14:conditionalFormatting xmlns:xm="http://schemas.microsoft.com/office/excel/2006/main">
          <x14:cfRule type="iconSet" priority="25" id="{06A1B9FD-F7E0-48D6-93FB-04495F889030}">
            <x14:iconSet iconSet="3Symbols2">
              <x14:cfvo type="percent">
                <xm:f>0</xm:f>
              </x14:cfvo>
              <x14:cfvo type="num">
                <xm:f>0</xm:f>
              </x14:cfvo>
              <x14:cfvo type="num">
                <xm:f>'Objectifs d''équipe'!$O$49</xm:f>
              </x14:cfvo>
            </x14:iconSet>
          </x14:cfRule>
          <xm:sqref>L65</xm:sqref>
        </x14:conditionalFormatting>
        <x14:conditionalFormatting xmlns:xm="http://schemas.microsoft.com/office/excel/2006/main">
          <x14:cfRule type="iconSet" priority="24" id="{07EC883D-3AB2-46D4-84FD-F39979393FAC}">
            <x14:iconSet iconSet="3Symbols2">
              <x14:cfvo type="percent">
                <xm:f>0</xm:f>
              </x14:cfvo>
              <x14:cfvo type="num">
                <xm:f>0</xm:f>
              </x14:cfvo>
              <x14:cfvo type="num">
                <xm:f>'Objectifs d''équipe'!$P$49</xm:f>
              </x14:cfvo>
            </x14:iconSet>
          </x14:cfRule>
          <xm:sqref>L67</xm:sqref>
        </x14:conditionalFormatting>
        <x14:conditionalFormatting xmlns:xm="http://schemas.microsoft.com/office/excel/2006/main">
          <x14:cfRule type="iconSet" priority="23" id="{02FA23EC-A53A-41D7-9E6D-A55F61426CB3}">
            <x14:iconSet iconSet="3Symbols2">
              <x14:cfvo type="percent">
                <xm:f>0</xm:f>
              </x14:cfvo>
              <x14:cfvo type="num">
                <xm:f>0</xm:f>
              </x14:cfvo>
              <x14:cfvo type="num">
                <xm:f>'Objectifs d''équipe'!$Q$49</xm:f>
              </x14:cfvo>
            </x14:iconSet>
          </x14:cfRule>
          <xm:sqref>L69</xm:sqref>
        </x14:conditionalFormatting>
        <x14:conditionalFormatting xmlns:xm="http://schemas.microsoft.com/office/excel/2006/main">
          <x14:cfRule type="iconSet" priority="22" id="{0054B89F-52E7-4648-97DD-3B67C9547B88}">
            <x14:iconSet iconSet="3Symbols2">
              <x14:cfvo type="percent">
                <xm:f>0</xm:f>
              </x14:cfvo>
              <x14:cfvo type="num">
                <xm:f>0</xm:f>
              </x14:cfvo>
              <x14:cfvo type="num">
                <xm:f>'Objectifs d''équipe'!$R$49</xm:f>
              </x14:cfvo>
            </x14:iconSet>
          </x14:cfRule>
          <xm:sqref>L71</xm:sqref>
        </x14:conditionalFormatting>
        <x14:conditionalFormatting xmlns:xm="http://schemas.microsoft.com/office/excel/2006/main">
          <x14:cfRule type="iconSet" priority="21" id="{335B98E8-9287-433B-BC88-965E975BC9BD}">
            <x14:iconSet iconSet="3Symbols2">
              <x14:cfvo type="percent">
                <xm:f>0</xm:f>
              </x14:cfvo>
              <x14:cfvo type="num">
                <xm:f>0</xm:f>
              </x14:cfvo>
              <x14:cfvo type="num">
                <xm:f>'Objectifs d''équipe'!$S$49</xm:f>
              </x14:cfvo>
            </x14:iconSet>
          </x14:cfRule>
          <xm:sqref>M65</xm:sqref>
        </x14:conditionalFormatting>
        <x14:conditionalFormatting xmlns:xm="http://schemas.microsoft.com/office/excel/2006/main">
          <x14:cfRule type="iconSet" priority="20" id="{5CB92D09-0974-44B1-B054-34233DCBB2D5}">
            <x14:iconSet iconSet="3Symbols2">
              <x14:cfvo type="percent">
                <xm:f>0</xm:f>
              </x14:cfvo>
              <x14:cfvo type="num">
                <xm:f>0</xm:f>
              </x14:cfvo>
              <x14:cfvo type="num">
                <xm:f>'Objectifs d''équipe'!$T$49</xm:f>
              </x14:cfvo>
            </x14:iconSet>
          </x14:cfRule>
          <xm:sqref>M67</xm:sqref>
        </x14:conditionalFormatting>
        <x14:conditionalFormatting xmlns:xm="http://schemas.microsoft.com/office/excel/2006/main">
          <x14:cfRule type="iconSet" priority="19" id="{FED4E48E-AD2D-4F62-BFA3-06B2BD709B6D}">
            <x14:iconSet iconSet="3Symbols2">
              <x14:cfvo type="percent">
                <xm:f>0</xm:f>
              </x14:cfvo>
              <x14:cfvo type="num">
                <xm:f>0</xm:f>
              </x14:cfvo>
              <x14:cfvo type="num">
                <xm:f>'Objectifs d''équipe'!$U$49</xm:f>
              </x14:cfvo>
            </x14:iconSet>
          </x14:cfRule>
          <xm:sqref>M69</xm:sqref>
        </x14:conditionalFormatting>
        <x14:conditionalFormatting xmlns:xm="http://schemas.microsoft.com/office/excel/2006/main">
          <x14:cfRule type="iconSet" priority="18" id="{671F809B-8B6D-4BA1-9925-C94F4DFF5058}">
            <x14:iconSet iconSet="3Symbols2">
              <x14:cfvo type="percent">
                <xm:f>0</xm:f>
              </x14:cfvo>
              <x14:cfvo type="num">
                <xm:f>0</xm:f>
              </x14:cfvo>
              <x14:cfvo type="num">
                <xm:f>'Objectifs d''équipe'!$V$49</xm:f>
              </x14:cfvo>
            </x14:iconSet>
          </x14:cfRule>
          <xm:sqref>M71</xm:sqref>
        </x14:conditionalFormatting>
        <x14:conditionalFormatting xmlns:xm="http://schemas.microsoft.com/office/excel/2006/main">
          <x14:cfRule type="iconSet" priority="17" id="{65951DAA-D755-44ED-85FE-7231FBCFC779}">
            <x14:iconSet iconSet="3Symbols2">
              <x14:cfvo type="percent">
                <xm:f>0</xm:f>
              </x14:cfvo>
              <x14:cfvo type="num">
                <xm:f>0</xm:f>
              </x14:cfvo>
              <x14:cfvo type="num">
                <xm:f>'Objectifs d''équipe'!$C$53</xm:f>
              </x14:cfvo>
            </x14:iconSet>
          </x14:cfRule>
          <xm:sqref>O65</xm:sqref>
        </x14:conditionalFormatting>
        <x14:conditionalFormatting xmlns:xm="http://schemas.microsoft.com/office/excel/2006/main">
          <x14:cfRule type="iconSet" priority="16" id="{58FBB53E-BE24-4451-B94D-3B79709920B9}">
            <x14:iconSet iconSet="3Symbols2">
              <x14:cfvo type="percent">
                <xm:f>0</xm:f>
              </x14:cfvo>
              <x14:cfvo type="num">
                <xm:f>0</xm:f>
              </x14:cfvo>
              <x14:cfvo type="num">
                <xm:f>'Objectifs d''équipe'!$D$53</xm:f>
              </x14:cfvo>
            </x14:iconSet>
          </x14:cfRule>
          <xm:sqref>O67</xm:sqref>
        </x14:conditionalFormatting>
        <x14:conditionalFormatting xmlns:xm="http://schemas.microsoft.com/office/excel/2006/main">
          <x14:cfRule type="iconSet" priority="15" id="{89702E11-E7B8-46A9-81FD-6C05605BC1E3}">
            <x14:iconSet iconSet="3Symbols2">
              <x14:cfvo type="percent">
                <xm:f>0</xm:f>
              </x14:cfvo>
              <x14:cfvo type="num">
                <xm:f>0</xm:f>
              </x14:cfvo>
              <x14:cfvo type="num">
                <xm:f>'Objectifs d''équipe'!$E$53</xm:f>
              </x14:cfvo>
            </x14:iconSet>
          </x14:cfRule>
          <xm:sqref>O69</xm:sqref>
        </x14:conditionalFormatting>
        <x14:conditionalFormatting xmlns:xm="http://schemas.microsoft.com/office/excel/2006/main">
          <x14:cfRule type="iconSet" priority="14" id="{A6005B61-F408-4F53-B270-FC59C49C7812}">
            <x14:iconSet iconSet="3Symbols2">
              <x14:cfvo type="percent">
                <xm:f>0</xm:f>
              </x14:cfvo>
              <x14:cfvo type="num">
                <xm:f>0</xm:f>
              </x14:cfvo>
              <x14:cfvo type="num">
                <xm:f>'Objectifs d''équipe'!$F$53</xm:f>
              </x14:cfvo>
            </x14:iconSet>
          </x14:cfRule>
          <xm:sqref>P65</xm:sqref>
        </x14:conditionalFormatting>
        <x14:conditionalFormatting xmlns:xm="http://schemas.microsoft.com/office/excel/2006/main">
          <x14:cfRule type="iconSet" priority="13" id="{C9826C7D-BD24-45CA-B3CA-659E07C220F3}">
            <x14:iconSet iconSet="3Symbols2">
              <x14:cfvo type="percent">
                <xm:f>0</xm:f>
              </x14:cfvo>
              <x14:cfvo type="num">
                <xm:f>0</xm:f>
              </x14:cfvo>
              <x14:cfvo type="num">
                <xm:f>'Objectifs d''équipe'!$G$53</xm:f>
              </x14:cfvo>
            </x14:iconSet>
          </x14:cfRule>
          <xm:sqref>P67</xm:sqref>
        </x14:conditionalFormatting>
        <x14:conditionalFormatting xmlns:xm="http://schemas.microsoft.com/office/excel/2006/main">
          <x14:cfRule type="iconSet" priority="12" id="{D644D0E5-60CF-4FFD-ACA5-4DD69B11109E}">
            <x14:iconSet iconSet="3Symbols2">
              <x14:cfvo type="percent">
                <xm:f>0</xm:f>
              </x14:cfvo>
              <x14:cfvo type="num">
                <xm:f>0</xm:f>
              </x14:cfvo>
              <x14:cfvo type="num">
                <xm:f>'Objectifs d''équipe'!$H$53</xm:f>
              </x14:cfvo>
            </x14:iconSet>
          </x14:cfRule>
          <xm:sqref>R65</xm:sqref>
        </x14:conditionalFormatting>
        <x14:conditionalFormatting xmlns:xm="http://schemas.microsoft.com/office/excel/2006/main">
          <x14:cfRule type="iconSet" priority="11" id="{E64D5292-DC60-4D6D-98FA-1274AFFF5890}">
            <x14:iconSet iconSet="3Symbols2">
              <x14:cfvo type="percent">
                <xm:f>0</xm:f>
              </x14:cfvo>
              <x14:cfvo type="num">
                <xm:f>0</xm:f>
              </x14:cfvo>
              <x14:cfvo type="num">
                <xm:f>'Objectifs d''équipe'!$I$53</xm:f>
              </x14:cfvo>
            </x14:iconSet>
          </x14:cfRule>
          <xm:sqref>R67</xm:sqref>
        </x14:conditionalFormatting>
        <x14:conditionalFormatting xmlns:xm="http://schemas.microsoft.com/office/excel/2006/main">
          <x14:cfRule type="iconSet" priority="10" id="{CC6269A2-B9C8-4D77-A003-FC9ACA3DA1E1}">
            <x14:iconSet iconSet="3Symbols2">
              <x14:cfvo type="percent">
                <xm:f>0</xm:f>
              </x14:cfvo>
              <x14:cfvo type="num">
                <xm:f>0</xm:f>
              </x14:cfvo>
              <x14:cfvo type="num">
                <xm:f>'Objectifs d''équipe'!$J$53</xm:f>
              </x14:cfvo>
            </x14:iconSet>
          </x14:cfRule>
          <xm:sqref>R69</xm:sqref>
        </x14:conditionalFormatting>
        <x14:conditionalFormatting xmlns:xm="http://schemas.microsoft.com/office/excel/2006/main">
          <x14:cfRule type="iconSet" priority="9" id="{CEBB8491-CAA8-45A6-81B0-CB000919AA39}">
            <x14:iconSet iconSet="3Symbols2">
              <x14:cfvo type="percent">
                <xm:f>0</xm:f>
              </x14:cfvo>
              <x14:cfvo type="num">
                <xm:f>0</xm:f>
              </x14:cfvo>
              <x14:cfvo type="num">
                <xm:f>'Objectifs d''équipe'!$K$53</xm:f>
              </x14:cfvo>
            </x14:iconSet>
          </x14:cfRule>
          <xm:sqref>S65</xm:sqref>
        </x14:conditionalFormatting>
        <x14:conditionalFormatting xmlns:xm="http://schemas.microsoft.com/office/excel/2006/main">
          <x14:cfRule type="iconSet" priority="8" id="{343D333A-B694-48D1-8AD4-A940B7255C3B}">
            <x14:iconSet iconSet="3Symbols2">
              <x14:cfvo type="percent">
                <xm:f>0</xm:f>
              </x14:cfvo>
              <x14:cfvo type="num">
                <xm:f>0</xm:f>
              </x14:cfvo>
              <x14:cfvo type="num">
                <xm:f>'Objectifs d''équipe'!$L$53</xm:f>
              </x14:cfvo>
            </x14:iconSet>
          </x14:cfRule>
          <xm:sqref>S67</xm:sqref>
        </x14:conditionalFormatting>
        <x14:conditionalFormatting xmlns:xm="http://schemas.microsoft.com/office/excel/2006/main">
          <x14:cfRule type="iconSet" priority="7" id="{34462943-930D-4C67-81DA-F5C10892A6FD}">
            <x14:iconSet iconSet="3Symbols2">
              <x14:cfvo type="percent">
                <xm:f>0</xm:f>
              </x14:cfvo>
              <x14:cfvo type="num">
                <xm:f>0</xm:f>
              </x14:cfvo>
              <x14:cfvo type="num">
                <xm:f>'Objectifs d''équipe'!$M$53</xm:f>
              </x14:cfvo>
            </x14:iconSet>
          </x14:cfRule>
          <xm:sqref>S69</xm:sqref>
        </x14:conditionalFormatting>
        <x14:conditionalFormatting xmlns:xm="http://schemas.microsoft.com/office/excel/2006/main">
          <x14:cfRule type="iconSet" priority="6" id="{69E13C35-79D1-403E-BF15-BC8D07AD1130}">
            <x14:iconSet iconSet="3Symbols2">
              <x14:cfvo type="percent">
                <xm:f>0</xm:f>
              </x14:cfvo>
              <x14:cfvo type="num">
                <xm:f>0</xm:f>
              </x14:cfvo>
              <x14:cfvo type="num">
                <xm:f>'Objectifs d''équipe'!$N$53</xm:f>
              </x14:cfvo>
            </x14:iconSet>
          </x14:cfRule>
          <xm:sqref>U65</xm:sqref>
        </x14:conditionalFormatting>
        <x14:conditionalFormatting xmlns:xm="http://schemas.microsoft.com/office/excel/2006/main">
          <x14:cfRule type="iconSet" priority="5" id="{B65C3FDB-2AC4-4F9F-98E5-432AF46325EF}">
            <x14:iconSet iconSet="3Symbols2">
              <x14:cfvo type="percent">
                <xm:f>0</xm:f>
              </x14:cfvo>
              <x14:cfvo type="num">
                <xm:f>0</xm:f>
              </x14:cfvo>
              <x14:cfvo type="num">
                <xm:f>'Objectifs d''équipe'!$O$53</xm:f>
              </x14:cfvo>
            </x14:iconSet>
          </x14:cfRule>
          <xm:sqref>U67</xm:sqref>
        </x14:conditionalFormatting>
        <x14:conditionalFormatting xmlns:xm="http://schemas.microsoft.com/office/excel/2006/main">
          <x14:cfRule type="iconSet" priority="4" id="{0D21C790-CB7E-4783-968A-275B6711B769}">
            <x14:iconSet iconSet="3Symbols2">
              <x14:cfvo type="percent">
                <xm:f>0</xm:f>
              </x14:cfvo>
              <x14:cfvo type="num">
                <xm:f>0</xm:f>
              </x14:cfvo>
              <x14:cfvo type="num">
                <xm:f>'Objectifs d''équipe'!$Q$53</xm:f>
              </x14:cfvo>
            </x14:iconSet>
          </x14:cfRule>
          <xm:sqref>U69</xm:sqref>
        </x14:conditionalFormatting>
        <x14:conditionalFormatting xmlns:xm="http://schemas.microsoft.com/office/excel/2006/main">
          <x14:cfRule type="iconSet" priority="3" id="{E72A07E0-6732-46B8-BB13-C526FA3BD4EC}">
            <x14:iconSet iconSet="3Symbols2">
              <x14:cfvo type="percent">
                <xm:f>0</xm:f>
              </x14:cfvo>
              <x14:cfvo type="num">
                <xm:f>0</xm:f>
              </x14:cfvo>
              <x14:cfvo type="num">
                <xm:f>'Objectifs d''équipe'!$P$53</xm:f>
              </x14:cfvo>
            </x14:iconSet>
          </x14:cfRule>
          <xm:sqref>V65</xm:sqref>
        </x14:conditionalFormatting>
        <x14:conditionalFormatting xmlns:xm="http://schemas.microsoft.com/office/excel/2006/main">
          <x14:cfRule type="iconSet" priority="2" id="{F6D1031C-00DF-4C12-8042-A5ABE0669929}">
            <x14:iconSet iconSet="3Symbols2">
              <x14:cfvo type="percent">
                <xm:f>0</xm:f>
              </x14:cfvo>
              <x14:cfvo type="num">
                <xm:f>0</xm:f>
              </x14:cfvo>
              <x14:cfvo type="num">
                <xm:f>'Objectifs d''équipe'!$R$53</xm:f>
              </x14:cfvo>
            </x14:iconSet>
          </x14:cfRule>
          <xm:sqref>V67</xm:sqref>
        </x14:conditionalFormatting>
        <x14:conditionalFormatting xmlns:xm="http://schemas.microsoft.com/office/excel/2006/main">
          <x14:cfRule type="iconSet" priority="1" id="{242FDA6A-3C45-4568-9315-4134C3D8CF81}">
            <x14:iconSet iconSet="3Symbols2">
              <x14:cfvo type="percent">
                <xm:f>0</xm:f>
              </x14:cfvo>
              <x14:cfvo type="num">
                <xm:f>0</xm:f>
              </x14:cfvo>
              <x14:cfvo type="num">
                <xm:f>'Objectifs d''équipe'!$S$53</xm:f>
              </x14:cfvo>
            </x14:iconSet>
          </x14:cfRule>
          <xm:sqref>V69</xm:sqref>
        </x14:conditionalFormatting>
      </x14:conditionalFormattings>
    </ext>
    <ext xmlns:x14="http://schemas.microsoft.com/office/spreadsheetml/2009/9/main" uri="{CCE6A557-97BC-4b89-ADB6-D9C93CAAB3DF}">
      <x14:dataValidations xmlns:xm="http://schemas.microsoft.com/office/excel/2006/main" count="15">
        <x14:dataValidation type="list" allowBlank="1" showInputMessage="1" showErrorMessage="1">
          <x14:formula1>
            <xm:f>'Lisez-moi'!$O$43:$U$43</xm:f>
          </x14:formula1>
          <xm:sqref>U41:V56</xm:sqref>
        </x14:dataValidation>
        <x14:dataValidation type="list" allowBlank="1" showInputMessage="1" showErrorMessage="1">
          <x14:formula1>
            <xm:f>'Lisez-moi'!$H$31:$H$34</xm:f>
          </x14:formula1>
          <xm:sqref>W41:W56</xm:sqref>
        </x14:dataValidation>
        <x14:dataValidation type="list" allowBlank="1" showInputMessage="1" showErrorMessage="1">
          <x14:formula1>
            <xm:f>'Lisez-moi'!$B$43:$G$43</xm:f>
          </x14:formula1>
          <xm:sqref>O41:P56</xm:sqref>
        </x14:dataValidation>
        <x14:dataValidation type="list" allowBlank="1" showInputMessage="1" showErrorMessage="1">
          <x14:formula1>
            <xm:f>'Lisez-moi'!$H$43:$N$43</xm:f>
          </x14:formula1>
          <xm:sqref>R41:S56</xm:sqref>
        </x14:dataValidation>
        <x14:dataValidation type="list" allowBlank="1" showInputMessage="1" showErrorMessage="1">
          <x14:formula1>
            <xm:f>'Lisez-moi'!$P$40:$X$40</xm:f>
          </x14:formula1>
          <xm:sqref>L41:M56</xm:sqref>
        </x14:dataValidation>
        <x14:dataValidation type="list" allowBlank="1" showInputMessage="1" showErrorMessage="1">
          <x14:formula1>
            <xm:f>'Lisez-moi'!$I$40:$O$40</xm:f>
          </x14:formula1>
          <xm:sqref>I41:J56</xm:sqref>
        </x14:dataValidation>
        <x14:dataValidation type="list" allowBlank="1" showInputMessage="1" showErrorMessage="1">
          <x14:formula1>
            <xm:f>'Lisez-moi'!$B$40:$H$40</xm:f>
          </x14:formula1>
          <xm:sqref>F41:G56</xm:sqref>
        </x14:dataValidation>
        <x14:dataValidation type="list" allowBlank="1" showInputMessage="1" showErrorMessage="1">
          <x14:formula1>
            <xm:f>'Lisez-moi'!$O$43:$U$43</xm:f>
          </x14:formula1>
          <xm:sqref>U7:V23 U26:V38</xm:sqref>
        </x14:dataValidation>
        <x14:dataValidation type="list" allowBlank="1" showInputMessage="1" showErrorMessage="1">
          <x14:formula1>
            <xm:f>'Lisez-moi'!$H$31:$H$34</xm:f>
          </x14:formula1>
          <xm:sqref>H7:H23 K7:K23 N7:N23 Q7:Q23 T7:T23 W7:W23 H26:H38 K26:K38 N26:N38 Q26:Q38 T26:T38 W26:W38 H41:H56 K41:K56 N41:N56 Q41:Q56 T41:T56</xm:sqref>
        </x14:dataValidation>
        <x14:dataValidation type="list" allowBlank="1" showInputMessage="1" showErrorMessage="1">
          <x14:formula1>
            <xm:f>'Lisez-moi'!$B$43:$G$43</xm:f>
          </x14:formula1>
          <xm:sqref>O7:P23 O26:P38</xm:sqref>
        </x14:dataValidation>
        <x14:dataValidation type="list" allowBlank="1" showInputMessage="1" showErrorMessage="1">
          <x14:formula1>
            <xm:f>'Lisez-moi'!$H$43:$N$43</xm:f>
          </x14:formula1>
          <xm:sqref>R7:S23 R26:S38</xm:sqref>
        </x14:dataValidation>
        <x14:dataValidation type="list" allowBlank="1" showInputMessage="1" showErrorMessage="1">
          <x14:formula1>
            <xm:f>'Lisez-moi'!$P$40:$X$40</xm:f>
          </x14:formula1>
          <xm:sqref>L7:M23 L26:M38</xm:sqref>
        </x14:dataValidation>
        <x14:dataValidation type="list" allowBlank="1" showInputMessage="1" showErrorMessage="1">
          <x14:formula1>
            <xm:f>'Lisez-moi'!$I$40:$O$40</xm:f>
          </x14:formula1>
          <xm:sqref>I7:J23 I26:J38</xm:sqref>
        </x14:dataValidation>
        <x14:dataValidation type="list" allowBlank="1" showInputMessage="1" showErrorMessage="1">
          <x14:formula1>
            <xm:f>'Lisez-moi'!$B$40:$H$40</xm:f>
          </x14:formula1>
          <xm:sqref>F7:G23 F26:G38</xm:sqref>
        </x14:dataValidation>
        <x14:dataValidation type="list" showInputMessage="1" showErrorMessage="1" error="Veuillez choisir un élément de la liste du menu déroulant">
          <x14:formula1>
            <xm:f>'Lisez-moi'!#REF!</xm:f>
          </x14:formula1>
          <xm:sqref>R5:S5 R24:S24 R39:S39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15</vt:i4>
      </vt:variant>
    </vt:vector>
  </HeadingPairs>
  <TitlesOfParts>
    <vt:vector size="23" baseType="lpstr">
      <vt:lpstr>Lisez-moi</vt:lpstr>
      <vt:lpstr>Calendrier</vt:lpstr>
      <vt:lpstr>Objectifs d'équipe</vt:lpstr>
      <vt:lpstr>Bilan de formation Collège</vt:lpstr>
      <vt:lpstr>6ème</vt:lpstr>
      <vt:lpstr>5ème</vt:lpstr>
      <vt:lpstr>4ème</vt:lpstr>
      <vt:lpstr>3ème</vt:lpstr>
      <vt:lpstr>Base</vt:lpstr>
      <vt:lpstr>Choix_Année</vt:lpstr>
      <vt:lpstr>Choix_années</vt:lpstr>
      <vt:lpstr>Commentaires</vt:lpstr>
      <vt:lpstr>Commentaires_2</vt:lpstr>
      <vt:lpstr>Données</vt:lpstr>
      <vt:lpstr>Septembre</vt:lpstr>
      <vt:lpstr>Septemnre</vt:lpstr>
      <vt:lpstr>Source</vt:lpstr>
      <vt:lpstr>'3ème'!Zone_d_impression</vt:lpstr>
      <vt:lpstr>'4ème'!Zone_d_impression</vt:lpstr>
      <vt:lpstr>'5ème'!Zone_d_impression</vt:lpstr>
      <vt:lpstr>'6ème'!Zone_d_impression</vt:lpstr>
      <vt:lpstr>'Bilan de formation Collège'!Zone_d_impression</vt:lpstr>
      <vt:lpstr>'Objectifs d''équipe'!Zone_d_impression</vt:lpstr>
    </vt:vector>
  </TitlesOfParts>
  <Company>Académie de Versailles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ProgCollègeSVT</dc:title>
  <dc:creator>David Guillerme</dc:creator>
  <cp:keywords>Programmation;Capacités expérimentales;Groupe de travail SVT;Collège;Socle commun</cp:keywords>
  <cp:lastModifiedBy>David Guillerme</cp:lastModifiedBy>
  <cp:lastPrinted>2013-09-01T10:17:16Z</cp:lastPrinted>
  <dcterms:created xsi:type="dcterms:W3CDTF">2010-09-16T08:09:45Z</dcterms:created>
  <dcterms:modified xsi:type="dcterms:W3CDTF">2014-07-17T09:41:43Z</dcterms:modified>
</cp:coreProperties>
</file>